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C10227C5-0C11-4498-A382-A3681D4FD620}" xr6:coauthVersionLast="47" xr6:coauthVersionMax="47" xr10:uidLastSave="{00000000-0000-0000-0000-000000000000}"/>
  <bookViews>
    <workbookView xWindow="0" yWindow="0" windowWidth="0" windowHeight="0" firstSheet="2" activeTab="2" xr2:uid="{00000000-000D-0000-FFFF-FFFF00000000}"/>
  </bookViews>
  <sheets>
    <sheet name="Dashboard" sheetId="1" r:id="rId1"/>
    <sheet name="Detailed Financial Ratios Sheet" sheetId="2" r:id="rId2"/>
    <sheet name="Input Data Here Onl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9" i="3" l="1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N11" i="2"/>
  <c r="N12" i="2" s="1"/>
  <c r="M11" i="2"/>
  <c r="M12" i="2" s="1"/>
  <c r="L11" i="2"/>
  <c r="L12" i="2" s="1"/>
  <c r="K11" i="2"/>
  <c r="K12" i="2" s="1"/>
  <c r="J11" i="2"/>
  <c r="J12" i="2" s="1"/>
  <c r="I11" i="2"/>
  <c r="I12" i="2" s="1"/>
  <c r="H11" i="2"/>
  <c r="H12" i="2" s="1"/>
  <c r="G11" i="2"/>
  <c r="G12" i="2" s="1"/>
  <c r="F11" i="2"/>
  <c r="F12" i="2" s="1"/>
  <c r="E11" i="2"/>
  <c r="E12" i="2" s="1"/>
  <c r="D11" i="2"/>
  <c r="D12" i="2" s="1"/>
  <c r="C11" i="2"/>
  <c r="C12" i="2" s="1"/>
  <c r="B11" i="2"/>
  <c r="B12" i="2" s="1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N9" i="2"/>
  <c r="M9" i="2"/>
  <c r="L9" i="2"/>
  <c r="K9" i="2"/>
  <c r="J9" i="2"/>
  <c r="I9" i="2"/>
  <c r="H9" i="2"/>
  <c r="G9" i="2"/>
  <c r="F9" i="2"/>
  <c r="E9" i="2"/>
  <c r="D9" i="2"/>
  <c r="C9" i="2"/>
  <c r="B9" i="2"/>
  <c r="N8" i="2"/>
  <c r="M8" i="2"/>
  <c r="L8" i="2"/>
  <c r="K8" i="2"/>
  <c r="J8" i="2"/>
  <c r="I8" i="2"/>
  <c r="H8" i="2"/>
  <c r="G8" i="2"/>
  <c r="F8" i="2"/>
  <c r="E8" i="2"/>
  <c r="D8" i="2"/>
  <c r="C8" i="2"/>
  <c r="B8" i="2"/>
  <c r="N7" i="2"/>
  <c r="M7" i="2"/>
  <c r="L7" i="2"/>
  <c r="K7" i="2"/>
  <c r="J7" i="2"/>
  <c r="I7" i="2"/>
  <c r="H7" i="2"/>
  <c r="G7" i="2"/>
  <c r="F7" i="2"/>
  <c r="E7" i="2"/>
  <c r="D7" i="2"/>
  <c r="C7" i="2"/>
  <c r="B7" i="2"/>
  <c r="N6" i="2"/>
  <c r="M6" i="2"/>
  <c r="L6" i="2"/>
  <c r="K6" i="2"/>
  <c r="J6" i="2"/>
  <c r="I6" i="2"/>
  <c r="H6" i="2"/>
  <c r="G6" i="2"/>
  <c r="F6" i="2"/>
  <c r="E6" i="2"/>
  <c r="D6" i="2"/>
  <c r="C6" i="2"/>
  <c r="B6" i="2"/>
  <c r="N5" i="2"/>
  <c r="M5" i="2"/>
  <c r="L5" i="2"/>
  <c r="K5" i="2"/>
  <c r="J5" i="2"/>
  <c r="I5" i="2"/>
  <c r="H5" i="2"/>
  <c r="G5" i="2"/>
  <c r="F5" i="2"/>
  <c r="E5" i="2"/>
  <c r="D5" i="2"/>
  <c r="C5" i="2"/>
  <c r="B5" i="2"/>
  <c r="B15" i="2" l="1"/>
  <c r="C15" i="2"/>
  <c r="D15" i="2"/>
  <c r="E15" i="2"/>
  <c r="F15" i="2"/>
  <c r="G15" i="2"/>
  <c r="H15" i="2"/>
  <c r="I15" i="2"/>
  <c r="J15" i="2"/>
  <c r="K15" i="2"/>
  <c r="L15" i="2"/>
  <c r="M15" i="2"/>
  <c r="N15" i="2"/>
</calcChain>
</file>

<file path=xl/sharedStrings.xml><?xml version="1.0" encoding="utf-8"?>
<sst xmlns="http://schemas.openxmlformats.org/spreadsheetml/2006/main" count="62" uniqueCount="49">
  <si>
    <t>Business Name :</t>
  </si>
  <si>
    <t>[Insert Name]</t>
  </si>
  <si>
    <t>Title :</t>
  </si>
  <si>
    <t>Monthly Financial Ratios Overview</t>
  </si>
  <si>
    <t>THIS TEMPLATE SHOULD NOT BE EDITED</t>
  </si>
  <si>
    <t>Ratio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</si>
  <si>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</si>
  <si>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</si>
  <si>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</si>
  <si>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</si>
  <si>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</si>
  <si>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</si>
  <si>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</si>
  <si>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</si>
  <si>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</si>
  <si>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</si>
  <si>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</si>
  <si>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</si>
  <si>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2025</t>
  </si>
  <si>
    <t>Gross Profit Margin (%)</t>
  </si>
  <si>
    <t>Net Profit Margin (%)</t>
  </si>
  <si>
    <t>Current Ratio</t>
  </si>
  <si>
    <t>Quick Ratio</t>
  </si>
  <si>
    <t>Debt-to-Equity Ratio</t>
  </si>
  <si>
    <t>Inventory Turnover</t>
  </si>
  <si>
    <t>Average Inventory</t>
  </si>
  <si>
    <t>Days Inventory</t>
  </si>
  <si>
    <t>Days Sales Outstanding (DSO)</t>
  </si>
  <si>
    <t>Days Payables</t>
  </si>
  <si>
    <t>Cash Conversion Cycle (CCC)</t>
  </si>
  <si>
    <t>Debt Service Coverage Ratio (DSCR)</t>
  </si>
  <si>
    <t>USE THIS SHEET TO KEY IN THE FINANCIAL METRICS</t>
  </si>
  <si>
    <t>KEY IN DATA ONLY ON THE YELLOW CELL</t>
  </si>
  <si>
    <t>Financial Metric</t>
  </si>
  <si>
    <t>Revenue</t>
  </si>
  <si>
    <t>COGS</t>
  </si>
  <si>
    <t>Net Profit</t>
  </si>
  <si>
    <t>Current Assets</t>
  </si>
  <si>
    <t>Inventory</t>
  </si>
  <si>
    <t>Current Liabilities</t>
  </si>
  <si>
    <t>Total Liabilities</t>
  </si>
  <si>
    <t>Equity</t>
  </si>
  <si>
    <t>Opening Inventory</t>
  </si>
  <si>
    <t>Closing Inventory</t>
  </si>
  <si>
    <t>Accounts Receivable</t>
  </si>
  <si>
    <t>Credit Sales</t>
  </si>
  <si>
    <t>Accounts Payable</t>
  </si>
  <si>
    <t>Net Operating Income</t>
  </si>
  <si>
    <t>Total Debt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</si>
</sst>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m\ yyyy"/>
  </numFmts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theme="1"/>
      <name val="Arial"/>
      <scheme val="minor"/>
    </font>
    <font>
      <b/>
      <sz val="10"/>
      <color theme="0"/>
      <name val="Arial"/>
      <scheme val="minor"/>
    </font>
    <font>
      <sz val="10"/>
      <color theme="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C00000"/>
        <bgColor indexed="64"/>
      </patternFill>
    </fill>
  </fills>
  <borders count="19">
    <border>
      <left/>
      <right/>
      <top/>
      <bottom/>
      <diagonal/>
    </border>
    <border>
      <left style="thin">
        <color rgb="FF8C352D"/>
      </left>
      <right style="thin">
        <color rgb="FFBB463C"/>
      </right>
      <top style="thin">
        <color rgb="FF8C352D"/>
      </top>
      <bottom style="thin">
        <color rgb="FF8C352D"/>
      </bottom>
      <diagonal/>
    </border>
    <border>
      <left style="thin">
        <color rgb="FFBB463C"/>
      </left>
      <right style="thin">
        <color rgb="FFBB463C"/>
      </right>
      <top style="thin">
        <color rgb="FF8C352D"/>
      </top>
      <bottom style="thin">
        <color rgb="FF8C352D"/>
      </bottom>
      <diagonal/>
    </border>
    <border>
      <left style="thin">
        <color rgb="FFBB463C"/>
      </left>
      <right style="thin">
        <color rgb="FF8C352D"/>
      </right>
      <top style="thin">
        <color rgb="FF8C352D"/>
      </top>
      <bottom style="thin">
        <color rgb="FF8C352D"/>
      </bottom>
      <diagonal/>
    </border>
    <border>
      <left style="thin">
        <color rgb="FF8C352D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C352D"/>
      </right>
      <top style="thin">
        <color rgb="FFFFFFFF"/>
      </top>
      <bottom style="thin">
        <color rgb="FFFFFFFF"/>
      </bottom>
      <diagonal/>
    </border>
    <border>
      <left style="thin">
        <color rgb="FF8C352D"/>
      </left>
      <right style="thin">
        <color rgb="FFF6F8F9"/>
      </right>
      <top style="thin">
        <color rgb="FFF6F8F9"/>
      </top>
      <bottom style="thin">
        <color rgb="FFF6F8F9"/>
      </bottom>
      <diagonal/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  <diagonal/>
    </border>
    <border>
      <left style="thin">
        <color rgb="FFF6F8F9"/>
      </left>
      <right style="thin">
        <color rgb="FF8C352D"/>
      </right>
      <top style="thin">
        <color rgb="FFF6F8F9"/>
      </top>
      <bottom style="thin">
        <color rgb="FFF6F8F9"/>
      </bottom>
      <diagonal/>
    </border>
    <border>
      <left style="thin">
        <color rgb="FF8C352D"/>
      </left>
      <right style="thin">
        <color rgb="FFF6F8F9"/>
      </right>
      <top style="thin">
        <color rgb="FFF6F8F9"/>
      </top>
      <bottom style="thin">
        <color rgb="FF8C352D"/>
      </bottom>
      <diagonal/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8C352D"/>
      </bottom>
      <diagonal/>
    </border>
    <border>
      <left style="thin">
        <color rgb="FFF6F8F9"/>
      </left>
      <right style="thin">
        <color rgb="FF8C352D"/>
      </right>
      <top style="thin">
        <color rgb="FFF6F8F9"/>
      </top>
      <bottom style="thin">
        <color rgb="FF8C352D"/>
      </bottom>
      <diagonal/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  <diagonal/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8C352D"/>
      </bottom>
      <diagonal/>
    </border>
    <border>
      <left style="thin">
        <color rgb="FFFFFFFF"/>
      </left>
      <right style="thin">
        <color rgb="FF8C352D"/>
      </right>
      <top style="thin">
        <color rgb="FFFFFFFF"/>
      </top>
      <bottom style="thin">
        <color rgb="FF8C352D"/>
      </bottom>
      <diagonal/>
    </border>
    <border>
      <left/>
      <right style="thin">
        <color rgb="FFFFF2CC"/>
      </right>
      <top style="thin">
        <color rgb="FFFFF2CC"/>
      </top>
      <bottom style="thin">
        <color rgb="FFFFF2CC"/>
      </bottom>
      <diagonal/>
    </border>
    <border>
      <left/>
      <right style="thin">
        <color rgb="FFFFF2CC"/>
      </right>
      <top style="thin">
        <color rgb="FFFFF2CC"/>
      </top>
      <bottom style="thin">
        <color rgb="FF8C352D"/>
      </bottom>
      <diagonal/>
    </border>
    <border>
      <left style="thin">
        <color rgb="FF8C352D"/>
      </left>
      <right style="thin">
        <color rgb="FFBB463C"/>
      </right>
      <top style="thin">
        <color rgb="FF8C352D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1" fillId="0" borderId="4" xfId="0" applyFont="1" applyBorder="1" applyAlignment="1">
      <alignment vertical="center"/>
    </xf>
    <xf numFmtId="10" fontId="1" fillId="0" borderId="5" xfId="0" applyNumberFormat="1" applyFont="1" applyBorder="1" applyAlignment="1">
      <alignment vertical="center"/>
    </xf>
    <xf numFmtId="10" fontId="1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0" fontId="1" fillId="0" borderId="8" xfId="0" applyNumberFormat="1" applyFont="1" applyBorder="1" applyAlignment="1">
      <alignment vertical="center"/>
    </xf>
    <xf numFmtId="10" fontId="1" fillId="0" borderId="9" xfId="0" applyNumberFormat="1" applyFont="1" applyBorder="1" applyAlignment="1">
      <alignment vertical="center"/>
    </xf>
    <xf numFmtId="4" fontId="1" fillId="0" borderId="5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4" fontId="1" fillId="0" borderId="8" xfId="0" applyNumberFormat="1" applyFont="1" applyBorder="1" applyAlignment="1">
      <alignment vertical="center"/>
    </xf>
    <xf numFmtId="4" fontId="1" fillId="0" borderId="9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4" fontId="1" fillId="0" borderId="11" xfId="0" applyNumberFormat="1" applyFont="1" applyBorder="1" applyAlignment="1">
      <alignment vertical="center"/>
    </xf>
    <xf numFmtId="4" fontId="1" fillId="0" borderId="12" xfId="0" applyNumberFormat="1" applyFont="1" applyBorder="1" applyAlignment="1">
      <alignment vertical="center"/>
    </xf>
    <xf numFmtId="3" fontId="1" fillId="2" borderId="13" xfId="0" applyNumberFormat="1" applyFont="1" applyFill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1" fillId="2" borderId="14" xfId="0" applyNumberFormat="1" applyFont="1" applyFill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/>
    <xf numFmtId="0" fontId="3" fillId="3" borderId="0" xfId="0" applyFont="1" applyFill="1" applyAlignment="1">
      <alignment horizontal="left" vertical="center"/>
    </xf>
    <xf numFmtId="3" fontId="1" fillId="2" borderId="16" xfId="0" applyNumberFormat="1" applyFont="1" applyFill="1" applyBorder="1" applyAlignment="1">
      <alignment vertical="center"/>
    </xf>
    <xf numFmtId="3" fontId="1" fillId="2" borderId="17" xfId="0" applyNumberFormat="1" applyFont="1" applyFill="1" applyBorder="1" applyAlignment="1">
      <alignment vertical="center"/>
    </xf>
    <xf numFmtId="0" fontId="3" fillId="0" borderId="18" xfId="0" applyFont="1" applyBorder="1" applyAlignment="1">
      <alignment horizontal="center" vertical="center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minor"/>
      </font>
      <fill>
        <patternFill patternType="solid">
          <fgColor indexed="64"/>
          <bgColor rgb="FFC00000"/>
        </patternFill>
      </fill>
      <alignment horizontal="left" vertical="center" textRotation="0" wrapText="0" indent="0" justifyLastLine="0" shrinkToFit="0" readingOrder="0"/>
    </dxf>
    <dxf>
      <font>
        <color theme="0"/>
      </font>
    </dxf>
    <dxf>
      <font>
        <color theme="0"/>
      </font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B463C"/>
          <bgColor rgb="FFBB463C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B463C"/>
          <bgColor rgb="FFBB463C"/>
        </patternFill>
      </fill>
    </dxf>
  </dxfs>
  <tableStyles count="2">
    <tableStyle name="Detailed Financial Ratios Sheet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Input Data Here Only-style" pivot="0" count="3" xr9:uid="{00000000-0011-0000-FFFF-FFFF01000000}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CC4125"/>
                </a:solidFill>
                <a:latin typeface="Arial"/>
              </a:defRPr>
            </a:pPr>
            <a:r>
              <a:rPr lang="en-US" b="1">
                <a:solidFill>
                  <a:srgbClr val="CC4125"/>
                </a:solidFill>
                <a:latin typeface="Arial"/>
              </a:rPr>
              <a:t>Revenue, COGS, and Net Profit Comparison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'Input Data Here Only'!$A$5</c:f>
              <c:strCache>
                <c:ptCount val="1"/>
                <c:pt idx="0">
                  <c:v>Revenue</c:v>
                </c:pt>
              </c:strCache>
            </c:strRef>
          </c:tx>
          <c:spPr>
            <a:ln cmpd="sng">
              <a:solidFill>
                <a:srgbClr val="99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'Input Data Here Only'!$B$4:$M$4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'Input Data Here Only'!$B$5:$M$5</c:f>
              <c:numCache>
                <c:formatCode>#,##0</c:formatCode>
                <c:ptCount val="12"/>
                <c:pt idx="0">
                  <c:v>950000</c:v>
                </c:pt>
                <c:pt idx="1">
                  <c:v>1100000</c:v>
                </c:pt>
                <c:pt idx="2">
                  <c:v>1300000</c:v>
                </c:pt>
                <c:pt idx="3">
                  <c:v>1250000</c:v>
                </c:pt>
                <c:pt idx="4">
                  <c:v>1150000</c:v>
                </c:pt>
                <c:pt idx="5">
                  <c:v>1000000</c:v>
                </c:pt>
                <c:pt idx="6">
                  <c:v>950000</c:v>
                </c:pt>
                <c:pt idx="7">
                  <c:v>1200000</c:v>
                </c:pt>
                <c:pt idx="8">
                  <c:v>1300000</c:v>
                </c:pt>
                <c:pt idx="9">
                  <c:v>1400000</c:v>
                </c:pt>
                <c:pt idx="10">
                  <c:v>1600000</c:v>
                </c:pt>
                <c:pt idx="11">
                  <c:v>1800000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2-45C9-A9B5-42B0C2D14A17}"/>
            </c:ext>
          </c:extLst>
        </c:ser>
        <c:ser>
          <c:idx val="1"/>
          <c:order val="1"/>
          <c:tx>
            <c:strRef>
              <c:f>'Input Data Here Only'!$A$6</c:f>
              <c:strCache>
                <c:ptCount val="1"/>
                <c:pt idx="0">
                  <c:v>COGS</c:v>
                </c:pt>
              </c:strCache>
            </c:strRef>
          </c:tx>
          <c:spPr>
            <a:ln cmpd="sng">
              <a:solidFill>
                <a:srgbClr val="999999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'Input Data Here Only'!$B$4:$M$4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'Input Data Here Only'!$B$6:$M$6</c:f>
              <c:numCache>
                <c:formatCode>#,##0</c:formatCode>
                <c:ptCount val="12"/>
                <c:pt idx="0">
                  <c:v>570000</c:v>
                </c:pt>
                <c:pt idx="1">
                  <c:v>660000</c:v>
                </c:pt>
                <c:pt idx="2">
                  <c:v>750000</c:v>
                </c:pt>
                <c:pt idx="3">
                  <c:v>710000</c:v>
                </c:pt>
                <c:pt idx="4">
                  <c:v>690000</c:v>
                </c:pt>
                <c:pt idx="5">
                  <c:v>620000</c:v>
                </c:pt>
                <c:pt idx="6">
                  <c:v>580000</c:v>
                </c:pt>
                <c:pt idx="7">
                  <c:v>700000</c:v>
                </c:pt>
                <c:pt idx="8">
                  <c:v>740000</c:v>
                </c:pt>
                <c:pt idx="9">
                  <c:v>800000</c:v>
                </c:pt>
                <c:pt idx="10">
                  <c:v>880000</c:v>
                </c:pt>
                <c:pt idx="11">
                  <c:v>990000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C2-45C9-A9B5-42B0C2D14A17}"/>
            </c:ext>
          </c:extLst>
        </c:ser>
        <c:ser>
          <c:idx val="2"/>
          <c:order val="2"/>
          <c:tx>
            <c:strRef>
              <c:f>'Input Data Here Only'!$A$7</c:f>
              <c:strCache>
                <c:ptCount val="1"/>
                <c:pt idx="0">
                  <c:v>Net Profit</c:v>
                </c:pt>
              </c:strCache>
            </c:strRef>
          </c:tx>
          <c:spPr>
            <a:ln cmpd="sng">
              <a:solidFill>
                <a:srgbClr val="00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'Input Data Here Only'!$B$4:$M$4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'Input Data Here Only'!$B$7:$M$7</c:f>
              <c:numCache>
                <c:formatCode>#,##0</c:formatCode>
                <c:ptCount val="12"/>
                <c:pt idx="0">
                  <c:v>75000</c:v>
                </c:pt>
                <c:pt idx="1">
                  <c:v>90000</c:v>
                </c:pt>
                <c:pt idx="2">
                  <c:v>100000</c:v>
                </c:pt>
                <c:pt idx="3">
                  <c:v>105000</c:v>
                </c:pt>
                <c:pt idx="4">
                  <c:v>95000</c:v>
                </c:pt>
                <c:pt idx="5">
                  <c:v>85000</c:v>
                </c:pt>
                <c:pt idx="6">
                  <c:v>80000</c:v>
                </c:pt>
                <c:pt idx="7">
                  <c:v>110000</c:v>
                </c:pt>
                <c:pt idx="8">
                  <c:v>120000</c:v>
                </c:pt>
                <c:pt idx="9">
                  <c:v>135000</c:v>
                </c:pt>
                <c:pt idx="10">
                  <c:v>160000</c:v>
                </c:pt>
                <c:pt idx="11">
                  <c:v>180000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C2-45C9-A9B5-42B0C2D14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0225358"/>
        <c:axId val="1759275841"/>
      </c:lineChart>
      <c:catAx>
        <c:axId val="7102253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59275841"/>
        <c:crosses val="autoZero"/>
        <c:auto val="1"/>
        <c:lblAlgn val="ctr"/>
        <c:lblOffset val="100"/>
        <c:noMultiLvlLbl val="1"/>
      </c:catAx>
      <c:valAx>
        <c:axId val="175927584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1022535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Arial"/>
              </a:defRPr>
            </a:pPr>
            <a:r>
              <a:rPr lang="en-US" b="1">
                <a:solidFill>
                  <a:srgbClr val="CC0000"/>
                </a:solidFill>
                <a:latin typeface="Arial"/>
              </a:rPr>
              <a:t>Monthly Trend of Profitability Ratios: Gross and Net Profit Margins (%)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'Detailed Financial Ratios Sheet'!$A$5</c:f>
              <c:strCache>
                <c:ptCount val="1"/>
                <c:pt idx="0">
                  <c:v>Gross Profit Margin (%)</c:v>
                </c:pt>
              </c:strCache>
            </c:strRef>
          </c:tx>
          <c:spPr>
            <a:ln cmpd="sng">
              <a:solidFill>
                <a:srgbClr val="00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Sheet'!$B$5:$M$5</c:f>
              <c:numCache>
                <c:formatCode>0.00%</c:formatCode>
                <c:ptCount val="12"/>
                <c:pt idx="0">
                  <c:v>0.4</c:v>
                </c:pt>
                <c:pt idx="1">
                  <c:v>0.4</c:v>
                </c:pt>
                <c:pt idx="2">
                  <c:v>0.42307692307692307</c:v>
                </c:pt>
                <c:pt idx="3">
                  <c:v>0.432</c:v>
                </c:pt>
                <c:pt idx="4">
                  <c:v>0.4</c:v>
                </c:pt>
                <c:pt idx="5">
                  <c:v>0.38</c:v>
                </c:pt>
                <c:pt idx="6">
                  <c:v>0.38947368421052631</c:v>
                </c:pt>
                <c:pt idx="7">
                  <c:v>0.41666666666666669</c:v>
                </c:pt>
                <c:pt idx="8">
                  <c:v>0.43076923076923079</c:v>
                </c:pt>
                <c:pt idx="9">
                  <c:v>0.42857142857142855</c:v>
                </c:pt>
                <c:pt idx="10">
                  <c:v>0.45</c:v>
                </c:pt>
                <c:pt idx="11">
                  <c:v>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5F-4F3E-AF28-F864F358EE2D}"/>
            </c:ext>
          </c:extLst>
        </c:ser>
        <c:ser>
          <c:idx val="1"/>
          <c:order val="1"/>
          <c:tx>
            <c:strRef>
              <c:f>'Detailed Financial Ratios Sheet'!$A$6</c:f>
              <c:strCache>
                <c:ptCount val="1"/>
                <c:pt idx="0">
                  <c:v>Net Profit Margin (%)</c:v>
                </c:pt>
              </c:strCache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none"/>
          </c:marker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Sheet'!$B$6:$M$6</c:f>
              <c:numCache>
                <c:formatCode>0.00%</c:formatCode>
                <c:ptCount val="12"/>
                <c:pt idx="0">
                  <c:v>7.8947368421052627E-2</c:v>
                </c:pt>
                <c:pt idx="1">
                  <c:v>8.1818181818181818E-2</c:v>
                </c:pt>
                <c:pt idx="2">
                  <c:v>7.6923076923076927E-2</c:v>
                </c:pt>
                <c:pt idx="3">
                  <c:v>8.4000000000000005E-2</c:v>
                </c:pt>
                <c:pt idx="4">
                  <c:v>8.2608695652173908E-2</c:v>
                </c:pt>
                <c:pt idx="5">
                  <c:v>8.5000000000000006E-2</c:v>
                </c:pt>
                <c:pt idx="6">
                  <c:v>8.4210526315789472E-2</c:v>
                </c:pt>
                <c:pt idx="7">
                  <c:v>9.166666666666666E-2</c:v>
                </c:pt>
                <c:pt idx="8">
                  <c:v>9.2307692307692313E-2</c:v>
                </c:pt>
                <c:pt idx="9">
                  <c:v>9.6428571428571433E-2</c:v>
                </c:pt>
                <c:pt idx="10">
                  <c:v>0.1</c:v>
                </c:pt>
                <c:pt idx="11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5F-4F3E-AF28-F864F358E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7668178"/>
        <c:axId val="1205286994"/>
      </c:lineChart>
      <c:catAx>
        <c:axId val="110766817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205286994"/>
        <c:crosses val="autoZero"/>
        <c:auto val="1"/>
        <c:lblAlgn val="ctr"/>
        <c:lblOffset val="100"/>
        <c:noMultiLvlLbl val="1"/>
      </c:catAx>
      <c:valAx>
        <c:axId val="1205286994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107668178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Arial"/>
              </a:defRPr>
            </a:pPr>
            <a:r>
              <a:rPr lang="en-US" b="1">
                <a:solidFill>
                  <a:srgbClr val="CC0000"/>
                </a:solidFill>
                <a:latin typeface="Arial"/>
              </a:rPr>
              <a:t>Liquidity Health: Current vs. Quick Ratio Trends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'Detailed Financial Ratios Sheet'!$A$7</c:f>
              <c:strCache>
                <c:ptCount val="1"/>
                <c:pt idx="0">
                  <c:v>Current Ratio</c:v>
                </c:pt>
              </c:strCache>
            </c:strRef>
          </c:tx>
          <c:spPr>
            <a:solidFill>
              <a:srgbClr val="999999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Sheet'!$B$7:$M$7</c:f>
              <c:numCache>
                <c:formatCode>#,##0.00</c:formatCode>
                <c:ptCount val="12"/>
                <c:pt idx="0">
                  <c:v>1.8095238095238095</c:v>
                </c:pt>
                <c:pt idx="1">
                  <c:v>1.7727272727272727</c:v>
                </c:pt>
                <c:pt idx="2">
                  <c:v>1.8666666666666667</c:v>
                </c:pt>
                <c:pt idx="3">
                  <c:v>1.9565217391304348</c:v>
                </c:pt>
                <c:pt idx="4">
                  <c:v>2</c:v>
                </c:pt>
                <c:pt idx="5">
                  <c:v>2.13953488372093</c:v>
                </c:pt>
                <c:pt idx="6">
                  <c:v>2.2380952380952381</c:v>
                </c:pt>
                <c:pt idx="7">
                  <c:v>2.4</c:v>
                </c:pt>
                <c:pt idx="8">
                  <c:v>2.5128205128205128</c:v>
                </c:pt>
                <c:pt idx="9">
                  <c:v>2.6315789473684212</c:v>
                </c:pt>
                <c:pt idx="10">
                  <c:v>2.810810810810811</c:v>
                </c:pt>
                <c:pt idx="11">
                  <c:v>3.0555555555555554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7C0-4881-8D68-A12EE9DEEECC}"/>
            </c:ext>
          </c:extLst>
        </c:ser>
        <c:ser>
          <c:idx val="1"/>
          <c:order val="1"/>
          <c:tx>
            <c:strRef>
              <c:f>'Detailed Financial Ratios Sheet'!$A$8</c:f>
              <c:strCache>
                <c:ptCount val="1"/>
                <c:pt idx="0">
                  <c:v>Quick Ratio</c:v>
                </c:pt>
              </c:strCache>
            </c:strRef>
          </c:tx>
          <c:spPr>
            <a:solidFill>
              <a:srgbClr val="EA4335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Sheet'!$B$8:$M$8</c:f>
              <c:numCache>
                <c:formatCode>#,##0.00</c:formatCode>
                <c:ptCount val="12"/>
                <c:pt idx="0">
                  <c:v>1.1190476190476191</c:v>
                </c:pt>
                <c:pt idx="1">
                  <c:v>1.0909090909090908</c:v>
                </c:pt>
                <c:pt idx="2">
                  <c:v>1.1777777777777778</c:v>
                </c:pt>
                <c:pt idx="3">
                  <c:v>1.3043478260869565</c:v>
                </c:pt>
                <c:pt idx="4">
                  <c:v>1.2727272727272727</c:v>
                </c:pt>
                <c:pt idx="5">
                  <c:v>1.3720930232558139</c:v>
                </c:pt>
                <c:pt idx="6">
                  <c:v>1.4285714285714286</c:v>
                </c:pt>
                <c:pt idx="7">
                  <c:v>1.5249999999999999</c:v>
                </c:pt>
                <c:pt idx="8">
                  <c:v>1.5897435897435896</c:v>
                </c:pt>
                <c:pt idx="9">
                  <c:v>1.6578947368421053</c:v>
                </c:pt>
                <c:pt idx="10">
                  <c:v>1.7837837837837838</c:v>
                </c:pt>
                <c:pt idx="11">
                  <c:v>1.9444444444444444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7C0-4881-8D68-A12EE9DEE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6971057"/>
        <c:axId val="406308321"/>
      </c:barChart>
      <c:catAx>
        <c:axId val="132697105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406308321"/>
        <c:crosses val="autoZero"/>
        <c:auto val="1"/>
        <c:lblAlgn val="ctr"/>
        <c:lblOffset val="100"/>
        <c:noMultiLvlLbl val="1"/>
      </c:catAx>
      <c:valAx>
        <c:axId val="406308321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326971057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Arial"/>
              </a:defRPr>
            </a:pPr>
            <a:r>
              <a:rPr lang="en-US" b="1">
                <a:solidFill>
                  <a:srgbClr val="CC0000"/>
                </a:solidFill>
                <a:latin typeface="Arial"/>
              </a:rPr>
              <a:t>Tracking Inventory Performance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'Detailed Financial Ratios Sheet'!$A$10</c:f>
              <c:strCache>
                <c:ptCount val="1"/>
                <c:pt idx="0">
                  <c:v>Inventory Turnover</c:v>
                </c:pt>
              </c:strCache>
            </c:strRef>
          </c:tx>
          <c:spPr>
            <a:solidFill>
              <a:srgbClr val="F4CCCC"/>
            </a:solidFill>
            <a:ln cmpd="sng">
              <a:solidFill>
                <a:srgbClr val="000000">
                  <a:alpha val="10196"/>
                </a:srgbClr>
              </a:solidFill>
            </a:ln>
          </c:spPr>
          <c:invertIfNegative val="1"/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Sheet'!$B$10:$M$10</c:f>
              <c:numCache>
                <c:formatCode>#,##0.00</c:formatCode>
                <c:ptCount val="12"/>
                <c:pt idx="0">
                  <c:v>4.1454545454545455</c:v>
                </c:pt>
                <c:pt idx="1">
                  <c:v>4.4745762711864403</c:v>
                </c:pt>
                <c:pt idx="2">
                  <c:v>4.918032786885246</c:v>
                </c:pt>
                <c:pt idx="3">
                  <c:v>4.6557377049180326</c:v>
                </c:pt>
                <c:pt idx="4">
                  <c:v>4.4516129032258061</c:v>
                </c:pt>
                <c:pt idx="5">
                  <c:v>3.8153846153846156</c:v>
                </c:pt>
                <c:pt idx="6">
                  <c:v>3.4626865671641789</c:v>
                </c:pt>
                <c:pt idx="7">
                  <c:v>4.0579710144927539</c:v>
                </c:pt>
                <c:pt idx="8">
                  <c:v>4.169014084507042</c:v>
                </c:pt>
                <c:pt idx="9">
                  <c:v>4.3835616438356162</c:v>
                </c:pt>
                <c:pt idx="10">
                  <c:v>4.6933333333333334</c:v>
                </c:pt>
                <c:pt idx="11">
                  <c:v>5.0769230769230766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>
                        <a:alpha val="10196"/>
                      </a:srgbClr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E1C-487B-B226-6D44D2755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8074301"/>
        <c:axId val="1445059970"/>
      </c:barChart>
      <c:lineChart>
        <c:grouping val="standard"/>
        <c:varyColors val="0"/>
        <c:ser>
          <c:idx val="1"/>
          <c:order val="1"/>
          <c:tx>
            <c:strRef>
              <c:f>'Detailed Financial Ratios Sheet'!$A$12</c:f>
              <c:strCache>
                <c:ptCount val="1"/>
                <c:pt idx="0">
                  <c:v>Days Inventory</c:v>
                </c:pt>
              </c:strCache>
            </c:strRef>
          </c:tx>
          <c:spPr>
            <a:ln w="38100" cmpd="sng">
              <a:solidFill>
                <a:srgbClr val="EA4335"/>
              </a:solidFill>
            </a:ln>
          </c:spPr>
          <c:marker>
            <c:symbol val="none"/>
          </c:marker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Sheet'!$B$12:$M$12</c:f>
              <c:numCache>
                <c:formatCode>#,##0.00</c:formatCode>
                <c:ptCount val="12"/>
                <c:pt idx="0">
                  <c:v>88.048245614035082</c:v>
                </c:pt>
                <c:pt idx="1">
                  <c:v>81.571969696969688</c:v>
                </c:pt>
                <c:pt idx="2">
                  <c:v>74.216666666666669</c:v>
                </c:pt>
                <c:pt idx="3">
                  <c:v>78.397887323943664</c:v>
                </c:pt>
                <c:pt idx="4">
                  <c:v>81.992753623188406</c:v>
                </c:pt>
                <c:pt idx="5">
                  <c:v>95.665322580645153</c:v>
                </c:pt>
                <c:pt idx="6">
                  <c:v>105.40948275862068</c:v>
                </c:pt>
                <c:pt idx="7">
                  <c:v>89.946428571428569</c:v>
                </c:pt>
                <c:pt idx="8">
                  <c:v>87.550675675675677</c:v>
                </c:pt>
                <c:pt idx="9">
                  <c:v>83.265625</c:v>
                </c:pt>
                <c:pt idx="10">
                  <c:v>77.76988636363636</c:v>
                </c:pt>
                <c:pt idx="11">
                  <c:v>71.893939393939391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1C-487B-B226-6D44D2755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731794"/>
        <c:axId val="192676160"/>
      </c:lineChart>
      <c:catAx>
        <c:axId val="80807430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445059970"/>
        <c:crosses val="autoZero"/>
        <c:auto val="1"/>
        <c:lblAlgn val="ctr"/>
        <c:lblOffset val="100"/>
        <c:noMultiLvlLbl val="1"/>
      </c:catAx>
      <c:valAx>
        <c:axId val="1445059970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lang="en-US" b="0">
                    <a:solidFill>
                      <a:srgbClr val="000000"/>
                    </a:solidFill>
                    <a:latin typeface="Arial"/>
                  </a:rPr>
                  <a:t>Inventory Turnover</a:t>
                </a:r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808074301"/>
        <c:crosses val="autoZero"/>
        <c:crossBetween val="between"/>
      </c:valAx>
      <c:catAx>
        <c:axId val="6373179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2676160"/>
        <c:crosses val="autoZero"/>
        <c:auto val="1"/>
        <c:lblAlgn val="ctr"/>
        <c:lblOffset val="100"/>
        <c:noMultiLvlLbl val="1"/>
      </c:catAx>
      <c:valAx>
        <c:axId val="192676160"/>
        <c:scaling>
          <c:orientation val="minMax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lang="en-US" b="0">
                    <a:solidFill>
                      <a:srgbClr val="000000"/>
                    </a:solidFill>
                    <a:latin typeface="Arial"/>
                  </a:rPr>
                  <a:t>Days Inventory</a:t>
                </a:r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63731794"/>
        <c:crosses val="max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Arial"/>
              </a:defRPr>
            </a:pPr>
            <a:r>
              <a:rPr lang="en-US" b="1">
                <a:solidFill>
                  <a:srgbClr val="CC0000"/>
                </a:solidFill>
                <a:latin typeface="Arial"/>
              </a:rPr>
              <a:t>Receivables verses Payables: Cash Flow Timing Trends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'Detailed Financial Ratios Sheet'!$A$13</c:f>
              <c:strCache>
                <c:ptCount val="1"/>
                <c:pt idx="0">
                  <c:v>Days Sales Outstanding (DSO)</c:v>
                </c:pt>
              </c:strCache>
            </c:strRef>
          </c:tx>
          <c:spPr>
            <a:ln w="38100" cmpd="sng">
              <a:solidFill>
                <a:srgbClr val="CC4125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Sheet'!$B$13:$M$13</c:f>
              <c:numCache>
                <c:formatCode>#,##0.00</c:formatCode>
                <c:ptCount val="12"/>
                <c:pt idx="0">
                  <c:v>34.578947368421055</c:v>
                </c:pt>
                <c:pt idx="1">
                  <c:v>31.522727272727273</c:v>
                </c:pt>
                <c:pt idx="2">
                  <c:v>28.07692307692308</c:v>
                </c:pt>
                <c:pt idx="3">
                  <c:v>30.66</c:v>
                </c:pt>
                <c:pt idx="4">
                  <c:v>31.739130434782609</c:v>
                </c:pt>
                <c:pt idx="5">
                  <c:v>34.674999999999997</c:v>
                </c:pt>
                <c:pt idx="6">
                  <c:v>34.578947368421055</c:v>
                </c:pt>
                <c:pt idx="7">
                  <c:v>25.854166666666664</c:v>
                </c:pt>
                <c:pt idx="8">
                  <c:v>22.461538461538463</c:v>
                </c:pt>
                <c:pt idx="9">
                  <c:v>19.553571428571427</c:v>
                </c:pt>
                <c:pt idx="10">
                  <c:v>15.968749999999998</c:v>
                </c:pt>
                <c:pt idx="11">
                  <c:v>13.180555555555554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94-4F9C-A119-9C3670A41296}"/>
            </c:ext>
          </c:extLst>
        </c:ser>
        <c:ser>
          <c:idx val="1"/>
          <c:order val="1"/>
          <c:tx>
            <c:strRef>
              <c:f>'Detailed Financial Ratios Sheet'!$A$14</c:f>
              <c:strCache>
                <c:ptCount val="1"/>
                <c:pt idx="0">
                  <c:v>Days Payables</c:v>
                </c:pt>
              </c:strCache>
            </c:strRef>
          </c:tx>
          <c:spPr>
            <a:ln w="38100" cmpd="sng">
              <a:solidFill>
                <a:srgbClr val="666666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Sheet'!$B$14:$M$14</c:f>
              <c:numCache>
                <c:formatCode>#,##0.00</c:formatCode>
                <c:ptCount val="12"/>
                <c:pt idx="0">
                  <c:v>54.429824561403507</c:v>
                </c:pt>
                <c:pt idx="1">
                  <c:v>48.11363636363636</c:v>
                </c:pt>
                <c:pt idx="2">
                  <c:v>43.8</c:v>
                </c:pt>
                <c:pt idx="3">
                  <c:v>45.239436619718312</c:v>
                </c:pt>
                <c:pt idx="4">
                  <c:v>47.079710144927532</c:v>
                </c:pt>
                <c:pt idx="5">
                  <c:v>51.217741935483872</c:v>
                </c:pt>
                <c:pt idx="6">
                  <c:v>53.491379310344826</c:v>
                </c:pt>
                <c:pt idx="7">
                  <c:v>43.8</c:v>
                </c:pt>
                <c:pt idx="8">
                  <c:v>40.939189189189193</c:v>
                </c:pt>
                <c:pt idx="9">
                  <c:v>37.412499999999994</c:v>
                </c:pt>
                <c:pt idx="10">
                  <c:v>33.18181818181818</c:v>
                </c:pt>
                <c:pt idx="11">
                  <c:v>28.757575757575754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94-4F9C-A119-9C3670A41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3842156"/>
        <c:axId val="1446289861"/>
      </c:lineChart>
      <c:catAx>
        <c:axId val="20538421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446289861"/>
        <c:crosses val="autoZero"/>
        <c:auto val="1"/>
        <c:lblAlgn val="ctr"/>
        <c:lblOffset val="100"/>
        <c:noMultiLvlLbl val="1"/>
      </c:catAx>
      <c:valAx>
        <c:axId val="1446289861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2053842156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Arial"/>
              </a:defRPr>
            </a:pPr>
            <a:r>
              <a:rPr lang="en-US" b="1">
                <a:solidFill>
                  <a:srgbClr val="CC0000"/>
                </a:solidFill>
                <a:latin typeface="Arial"/>
              </a:rPr>
              <a:t>Capital Structure: Debt verses Equity Mix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'Detailed Financial Ratios Sheet'!$A$9</c:f>
              <c:strCache>
                <c:ptCount val="1"/>
                <c:pt idx="0">
                  <c:v>Debt-to-Equity Ratio</c:v>
                </c:pt>
              </c:strCache>
            </c:strRef>
          </c:tx>
          <c:spPr>
            <a:solidFill>
              <a:srgbClr val="CC4125"/>
            </a:solidFill>
            <a:ln cmpd="sng">
              <a:solidFill>
                <a:srgbClr val="000000">
                  <a:alpha val="10196"/>
                </a:srgbClr>
              </a:solidFill>
            </a:ln>
          </c:spPr>
          <c:invertIfNegative val="1"/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Sheet'!$B$9:$M$9</c:f>
              <c:numCache>
                <c:formatCode>#,##0.00</c:formatCode>
                <c:ptCount val="12"/>
                <c:pt idx="0">
                  <c:v>2.0416666666666665</c:v>
                </c:pt>
                <c:pt idx="1">
                  <c:v>2.0204081632653059</c:v>
                </c:pt>
                <c:pt idx="2">
                  <c:v>1.9607843137254901</c:v>
                </c:pt>
                <c:pt idx="3">
                  <c:v>1.9423076923076923</c:v>
                </c:pt>
                <c:pt idx="4">
                  <c:v>1.9245283018867925</c:v>
                </c:pt>
                <c:pt idx="5">
                  <c:v>1.8518518518518519</c:v>
                </c:pt>
                <c:pt idx="6">
                  <c:v>1.8</c:v>
                </c:pt>
                <c:pt idx="7">
                  <c:v>1.75</c:v>
                </c:pt>
                <c:pt idx="8">
                  <c:v>1.6842105263157894</c:v>
                </c:pt>
                <c:pt idx="9">
                  <c:v>1.6206896551724137</c:v>
                </c:pt>
                <c:pt idx="10">
                  <c:v>1.5593220338983051</c:v>
                </c:pt>
                <c:pt idx="11">
                  <c:v>1.5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>
                        <a:alpha val="10196"/>
                      </a:srgbClr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FFD-42DD-8B5A-C1FDBFCE1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8096246"/>
        <c:axId val="240257813"/>
      </c:barChart>
      <c:catAx>
        <c:axId val="16280962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240257813"/>
        <c:crosses val="autoZero"/>
        <c:auto val="1"/>
        <c:lblAlgn val="ctr"/>
        <c:lblOffset val="100"/>
        <c:noMultiLvlLbl val="1"/>
      </c:catAx>
      <c:valAx>
        <c:axId val="240257813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628096246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Arial"/>
              </a:defRPr>
            </a:pPr>
            <a:r>
              <a:rPr lang="en-US" b="1">
                <a:solidFill>
                  <a:srgbClr val="CC0000"/>
                </a:solidFill>
                <a:latin typeface="Arial"/>
              </a:rPr>
              <a:t>Cash Conversion Cycle (CCC) Trend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'Detailed Financial Ratios Sheet'!$A$15</c:f>
              <c:strCache>
                <c:ptCount val="1"/>
                <c:pt idx="0">
                  <c:v>Cash Conversion Cycle (CCC)</c:v>
                </c:pt>
              </c:strCache>
            </c:strRef>
          </c:tx>
          <c:spPr>
            <a:ln w="38100" cmpd="sng">
              <a:solidFill>
                <a:srgbClr val="CC4125">
                  <a:alpha val="100000"/>
                </a:srgbClr>
              </a:solidFill>
              <a:prstDash val="solid"/>
            </a:ln>
          </c:spPr>
          <c:marker>
            <c:symbol val="none"/>
          </c:marker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Sheet'!$B$15:$M$15</c:f>
              <c:numCache>
                <c:formatCode>#,##0.00</c:formatCode>
                <c:ptCount val="12"/>
                <c:pt idx="0">
                  <c:v>68.19736842105263</c:v>
                </c:pt>
                <c:pt idx="1">
                  <c:v>64.981060606060609</c:v>
                </c:pt>
                <c:pt idx="2">
                  <c:v>58.493589743589752</c:v>
                </c:pt>
                <c:pt idx="3">
                  <c:v>63.818450704225349</c:v>
                </c:pt>
                <c:pt idx="4">
                  <c:v>66.652173913043484</c:v>
                </c:pt>
                <c:pt idx="5">
                  <c:v>79.122580645161264</c:v>
                </c:pt>
                <c:pt idx="6">
                  <c:v>86.497050816696913</c:v>
                </c:pt>
                <c:pt idx="7">
                  <c:v>72.000595238095244</c:v>
                </c:pt>
                <c:pt idx="8">
                  <c:v>69.073024948024951</c:v>
                </c:pt>
                <c:pt idx="9">
                  <c:v>65.406696428571436</c:v>
                </c:pt>
                <c:pt idx="10">
                  <c:v>60.55681818181818</c:v>
                </c:pt>
                <c:pt idx="11">
                  <c:v>56.316919191919197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7A-4E7C-BDF0-CDBE661AE3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7653848"/>
        <c:axId val="1775095658"/>
      </c:lineChart>
      <c:catAx>
        <c:axId val="1667653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775095658"/>
        <c:crosses val="autoZero"/>
        <c:auto val="1"/>
        <c:lblAlgn val="ctr"/>
        <c:lblOffset val="100"/>
        <c:noMultiLvlLbl val="1"/>
      </c:catAx>
      <c:valAx>
        <c:axId val="1775095658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667653848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CC0000"/>
                </a:solidFill>
                <a:latin typeface="Arial"/>
              </a:defRPr>
            </a:pPr>
            <a:r>
              <a:rPr lang="en-US" b="1">
                <a:solidFill>
                  <a:srgbClr val="CC0000"/>
                </a:solidFill>
                <a:latin typeface="Arial"/>
              </a:rPr>
              <a:t>Debt Service Coverage Ratio (DSCR)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'Detailed Financial Ratios Sheet'!$A$16</c:f>
              <c:strCache>
                <c:ptCount val="1"/>
                <c:pt idx="0">
                  <c:v>Debt Service Coverage Ratio (DSCR)</c:v>
                </c:pt>
              </c:strCache>
            </c:strRef>
          </c:tx>
          <c:spPr>
            <a:solidFill>
              <a:srgbClr val="CC0000"/>
            </a:solidFill>
            <a:ln cmpd="sng">
              <a:solidFill>
                <a:srgbClr val="CC0000">
                  <a:alpha val="100000"/>
                </a:srgbClr>
              </a:solidFill>
            </a:ln>
          </c:spPr>
          <c:invertIfNegative val="1"/>
          <c:cat>
            <c:strRef>
              <c:f>'Detailed Financial Ratios Sheet'!$B$4:$M$4</c:f>
              <c:strCache>
                <c:ptCount val="12"/>
                <c:pt idx="0">
                  <c:v>Jan 2025</c:v>
                </c:pt>
                <c:pt idx="1">
                  <c:v>Feb 2025</c:v>
                </c:pt>
                <c:pt idx="2">
                  <c:v>Mar 2025</c:v>
                </c:pt>
                <c:pt idx="3">
                  <c:v>Apr 2025</c:v>
                </c:pt>
                <c:pt idx="4">
                  <c:v>May 2025</c:v>
                </c:pt>
                <c:pt idx="5">
                  <c:v>Jun 2025</c:v>
                </c:pt>
                <c:pt idx="6">
                  <c:v>Jul 2025</c:v>
                </c:pt>
                <c:pt idx="7">
                  <c:v>Aug 2025</c:v>
                </c:pt>
                <c:pt idx="8">
                  <c:v>Sep 2025</c:v>
                </c:pt>
                <c:pt idx="9">
                  <c:v>Oct 2025</c:v>
                </c:pt>
                <c:pt idx="10">
                  <c:v>Nov 2025</c:v>
                </c:pt>
                <c:pt idx="11">
                  <c:v>Dec 2025</c:v>
                </c:pt>
              </c:strCache>
            </c:strRef>
          </c:cat>
          <c:val>
            <c:numRef>
              <c:f>'Detailed Financial Ratios Sheet'!$B$16:$M$16</c:f>
              <c:numCache>
                <c:formatCode>#,##0.00</c:formatCode>
                <c:ptCount val="12"/>
                <c:pt idx="0">
                  <c:v>1.375</c:v>
                </c:pt>
                <c:pt idx="1">
                  <c:v>1.4375</c:v>
                </c:pt>
                <c:pt idx="2">
                  <c:v>1.5</c:v>
                </c:pt>
                <c:pt idx="3">
                  <c:v>1.5625</c:v>
                </c:pt>
                <c:pt idx="4">
                  <c:v>1.5</c:v>
                </c:pt>
                <c:pt idx="5">
                  <c:v>1.4750000000000001</c:v>
                </c:pt>
                <c:pt idx="6">
                  <c:v>1.45</c:v>
                </c:pt>
                <c:pt idx="7">
                  <c:v>1.5625</c:v>
                </c:pt>
                <c:pt idx="8">
                  <c:v>1.625</c:v>
                </c:pt>
                <c:pt idx="9">
                  <c:v>1.6875</c:v>
                </c:pt>
                <c:pt idx="10">
                  <c:v>1.8125</c:v>
                </c:pt>
                <c:pt idx="11">
                  <c:v>1.9375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CC0000">
                        <a:alpha val="100000"/>
                      </a:srgbClr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02F-4ABB-A5DD-10736DECB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1857328"/>
        <c:axId val="657075589"/>
      </c:barChart>
      <c:catAx>
        <c:axId val="1241857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657075589"/>
        <c:crosses val="autoZero"/>
        <c:auto val="1"/>
        <c:lblAlgn val="ctr"/>
        <c:lblOffset val="100"/>
        <c:noMultiLvlLbl val="1"/>
      </c:catAx>
      <c:valAx>
        <c:axId val="657075589"/>
        <c:scaling>
          <c:orientation val="minMax"/>
        </c:scaling>
        <c:delete val="0"/>
        <c:axPos val="l"/>
        <c:majorGridlines>
          <c:spPr>
            <a:ln>
              <a:solidFill>
                <a:srgbClr val="FFFFFF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>
            <a:solid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  <a:endParaRPr lang="en-US"/>
          </a:p>
        </c:txPr>
        <c:crossAx val="1241857328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180975</xdr:rowOff>
    </xdr:from>
    <xdr:ext cx="7572375" cy="473392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9</xdr:col>
      <xdr:colOff>57150</xdr:colOff>
      <xdr:row>5</xdr:row>
      <xdr:rowOff>180975</xdr:rowOff>
    </xdr:from>
    <xdr:ext cx="7153275" cy="4733925"/>
    <xdr:graphicFrame macro="">
      <xdr:nvGraphicFramePr>
        <xdr:cNvPr id="3" name="Chart 2" titl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18</xdr:col>
      <xdr:colOff>47625</xdr:colOff>
      <xdr:row>5</xdr:row>
      <xdr:rowOff>180975</xdr:rowOff>
    </xdr:from>
    <xdr:ext cx="7153275" cy="4733925"/>
    <xdr:graphicFrame macro="">
      <xdr:nvGraphicFramePr>
        <xdr:cNvPr id="4" name="Chart 3" title="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0</xdr:col>
      <xdr:colOff>0</xdr:colOff>
      <xdr:row>33</xdr:row>
      <xdr:rowOff>38100</xdr:rowOff>
    </xdr:from>
    <xdr:ext cx="7572375" cy="5095875"/>
    <xdr:graphicFrame macro="">
      <xdr:nvGraphicFramePr>
        <xdr:cNvPr id="5" name="Chart 4" titl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9</xdr:col>
      <xdr:colOff>57150</xdr:colOff>
      <xdr:row>32</xdr:row>
      <xdr:rowOff>152400</xdr:rowOff>
    </xdr:from>
    <xdr:ext cx="7153275" cy="5095875"/>
    <xdr:graphicFrame macro="">
      <xdr:nvGraphicFramePr>
        <xdr:cNvPr id="6" name="Chart 5" title="Char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18</xdr:col>
      <xdr:colOff>28575</xdr:colOff>
      <xdr:row>32</xdr:row>
      <xdr:rowOff>152400</xdr:rowOff>
    </xdr:from>
    <xdr:ext cx="7277100" cy="5095875"/>
    <xdr:graphicFrame macro="">
      <xdr:nvGraphicFramePr>
        <xdr:cNvPr id="7" name="Chart 6" title="Chart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0</xdr:col>
      <xdr:colOff>0</xdr:colOff>
      <xdr:row>60</xdr:row>
      <xdr:rowOff>190500</xdr:rowOff>
    </xdr:from>
    <xdr:ext cx="7572375" cy="5095875"/>
    <xdr:graphicFrame macro="">
      <xdr:nvGraphicFramePr>
        <xdr:cNvPr id="8" name="Chart 7" title="Chart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9</xdr:col>
      <xdr:colOff>57150</xdr:colOff>
      <xdr:row>61</xdr:row>
      <xdr:rowOff>66675</xdr:rowOff>
    </xdr:from>
    <xdr:ext cx="7153275" cy="5095875"/>
    <xdr:graphicFrame macro="">
      <xdr:nvGraphicFramePr>
        <xdr:cNvPr id="9" name="Chart 8" title="Chart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tailed_Financial_Ratios_Table" displayName="Detailed_Financial_Ratios_Table" ref="A4:N16" headerRowDxfId="2">
  <tableColumns count="14">
    <tableColumn id="1" xr3:uid="{00000000-0010-0000-0000-000001000000}" name="Ratio"/>
    <tableColumn id="2" xr3:uid="{00000000-0010-0000-0000-000002000000}" name="Jan 2025"/>
    <tableColumn id="3" xr3:uid="{00000000-0010-0000-0000-000003000000}" name="Feb 2025"/>
    <tableColumn id="4" xr3:uid="{00000000-0010-0000-0000-000004000000}" name="Mar 2025"/>
    <tableColumn id="5" xr3:uid="{00000000-0010-0000-0000-000005000000}" name="Apr 2025"/>
    <tableColumn id="6" xr3:uid="{00000000-0010-0000-0000-000006000000}" name="May 2025"/>
    <tableColumn id="7" xr3:uid="{00000000-0010-0000-0000-000007000000}" name="Jun 2025"/>
    <tableColumn id="8" xr3:uid="{00000000-0010-0000-0000-000008000000}" name="Jul 2025"/>
    <tableColumn id="9" xr3:uid="{00000000-0010-0000-0000-000009000000}" name="Aug 2025"/>
    <tableColumn id="10" xr3:uid="{00000000-0010-0000-0000-00000A000000}" name="Sep 2025"/>
    <tableColumn id="11" xr3:uid="{00000000-0010-0000-0000-00000B000000}" name="Oct 2025"/>
    <tableColumn id="12" xr3:uid="{00000000-0010-0000-0000-00000C000000}" name="Nov 2025"/>
    <tableColumn id="13" xr3:uid="{00000000-0010-0000-0000-00000D000000}" name="Dec 2025"/>
    <tableColumn id="14" xr3:uid="{00000000-0010-0000-0000-00000E000000}" name="2025"/>
  </tableColumns>
  <tableStyleInfo name="Detailed Financial Ratios Sheet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4:N19" headerRowDxfId="1">
  <tableColumns count="14">
    <tableColumn id="1" xr3:uid="{00000000-0010-0000-0100-000001000000}" name="Financial Metric" dataDxfId="0"/>
    <tableColumn id="2" xr3:uid="{00000000-0010-0000-0100-000002000000}" name="Jan 2025"/>
    <tableColumn id="3" xr3:uid="{00000000-0010-0000-0100-000003000000}" name="Feb 2025"/>
    <tableColumn id="4" xr3:uid="{00000000-0010-0000-0100-000004000000}" name="Mar 2025"/>
    <tableColumn id="5" xr3:uid="{00000000-0010-0000-0100-000005000000}" name="Apr 2025"/>
    <tableColumn id="6" xr3:uid="{00000000-0010-0000-0100-000006000000}" name="May 2025"/>
    <tableColumn id="7" xr3:uid="{00000000-0010-0000-0100-000007000000}" name="Jun 2025"/>
    <tableColumn id="8" xr3:uid="{00000000-0010-0000-0100-000008000000}" name="Jul 2025"/>
    <tableColumn id="9" xr3:uid="{00000000-0010-0000-0100-000009000000}" name="Aug 2025"/>
    <tableColumn id="10" xr3:uid="{00000000-0010-0000-0100-00000A000000}" name="Sep 2025"/>
    <tableColumn id="11" xr3:uid="{00000000-0010-0000-0100-00000B000000}" name="Oct 2025"/>
    <tableColumn id="12" xr3:uid="{00000000-0010-0000-0100-00000C000000}" name="Nov 2025"/>
    <tableColumn id="13" xr3:uid="{00000000-0010-0000-0100-00000D000000}" name="Dec 2025"/>
    <tableColumn id="14" xr3:uid="{00000000-0010-0000-0100-00000E000000}" name="2025"/>
  </tableColumns>
  <tableStyleInfo name="Input Data Here Only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87"/>
  <sheetViews>
    <sheetView showGridLines="0" topLeftCell="A2" workbookViewId="0"/>
  </sheetViews>
  <sheetFormatPr defaultColWidth="12.5703125" defaultRowHeight="15.75" customHeight="1"/>
  <cols>
    <col min="3" max="3" width="19.85546875" customWidth="1"/>
  </cols>
  <sheetData>
    <row r="1" spans="1:3">
      <c r="A1" s="1" t="s">
        <v>0</v>
      </c>
      <c r="B1" s="1" t="s">
        <v>1</v>
      </c>
    </row>
    <row r="2" spans="1:3">
      <c r="A2" s="1" t="s">
        <v>2</v>
      </c>
      <c r="B2" s="1" t="s">
        <v>3</v>
      </c>
    </row>
    <row r="7" spans="1:3">
      <c r="C7" s="2"/>
    </row>
    <row r="24" spans="7:7">
      <c r="G24" s="3"/>
    </row>
    <row r="46" spans="1:1">
      <c r="A46" s="3"/>
    </row>
    <row r="87" spans="1:1">
      <c r="A87" s="3"/>
    </row>
  </sheetData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6"/>
  <sheetViews>
    <sheetView workbookViewId="0">
      <selection activeCell="B21" sqref="B21"/>
    </sheetView>
  </sheetViews>
  <sheetFormatPr defaultColWidth="12.5703125" defaultRowHeight="15.75" customHeight="1"/>
  <cols>
    <col min="1" max="1" width="28.85546875" customWidth="1"/>
    <col min="2" max="2" width="15.7109375" customWidth="1"/>
    <col min="4" max="4" width="12.7109375" customWidth="1"/>
    <col min="6" max="6" width="12.85546875" customWidth="1"/>
    <col min="9" max="9" width="12.7109375" customWidth="1"/>
  </cols>
  <sheetData>
    <row r="1" spans="1:14">
      <c r="A1" s="3" t="s">
        <v>4</v>
      </c>
    </row>
    <row r="4" spans="1:14" s="25" customFormat="1">
      <c r="A4" s="22" t="s">
        <v>5</v>
      </c>
      <c r="B4" s="23" t="s">
        <v>6</v>
      </c>
      <c r="C4" s="23" t="s">
        <v>7</v>
      </c>
      <c r="D4" s="23" t="s">
        <v>8</v>
      </c>
      <c r="E4" s="23" t="s">
        <v>9</v>
      </c>
      <c r="F4" s="23" t="s">
        <v>10</v>
      </c>
      <c r="G4" s="23" t="s">
        <v>11</v>
      </c>
      <c r="H4" s="23" t="s">
        <v>12</v>
      </c>
      <c r="I4" s="23" t="s">
        <v>13</v>
      </c>
      <c r="J4" s="23" t="s">
        <v>14</v>
      </c>
      <c r="K4" s="23" t="s">
        <v>15</v>
      </c>
      <c r="L4" s="23" t="s">
        <v>16</v>
      </c>
      <c r="M4" s="23" t="s">
        <v>17</v>
      </c>
      <c r="N4" s="24" t="s">
        <v>18</v>
      </c>
    </row>
    <row r="5" spans="1:14">
      <c r="A5" s="4" t="s">
        <v>19</v>
      </c>
      <c r="B5" s="5">
        <f>('Input Data Here Only'!B5-'Input Data Here Only'!B6)/'Input Data Here Only'!B5</f>
        <v>0.4</v>
      </c>
      <c r="C5" s="5">
        <f>('Input Data Here Only'!C5-'Input Data Here Only'!C6)/'Input Data Here Only'!C5</f>
        <v>0.4</v>
      </c>
      <c r="D5" s="5">
        <f>('Input Data Here Only'!D5-'Input Data Here Only'!D6)/'Input Data Here Only'!D5</f>
        <v>0.42307692307692307</v>
      </c>
      <c r="E5" s="5">
        <f>('Input Data Here Only'!E5-'Input Data Here Only'!E6)/'Input Data Here Only'!E5</f>
        <v>0.432</v>
      </c>
      <c r="F5" s="5">
        <f>('Input Data Here Only'!F5-'Input Data Here Only'!F6)/'Input Data Here Only'!F5</f>
        <v>0.4</v>
      </c>
      <c r="G5" s="5">
        <f>('Input Data Here Only'!G5-'Input Data Here Only'!G6)/'Input Data Here Only'!G5</f>
        <v>0.38</v>
      </c>
      <c r="H5" s="5">
        <f>('Input Data Here Only'!H5-'Input Data Here Only'!H6)/'Input Data Here Only'!H5</f>
        <v>0.38947368421052631</v>
      </c>
      <c r="I5" s="5">
        <f>('Input Data Here Only'!I5-'Input Data Here Only'!I6)/'Input Data Here Only'!I5</f>
        <v>0.41666666666666669</v>
      </c>
      <c r="J5" s="5">
        <f>('Input Data Here Only'!J5-'Input Data Here Only'!J6)/'Input Data Here Only'!J5</f>
        <v>0.43076923076923079</v>
      </c>
      <c r="K5" s="5">
        <f>('Input Data Here Only'!K5-'Input Data Here Only'!K6)/'Input Data Here Only'!K5</f>
        <v>0.42857142857142855</v>
      </c>
      <c r="L5" s="5">
        <f>('Input Data Here Only'!L5-'Input Data Here Only'!L6)/'Input Data Here Only'!L5</f>
        <v>0.45</v>
      </c>
      <c r="M5" s="5">
        <f>('Input Data Here Only'!M5-'Input Data Here Only'!M6)/'Input Data Here Only'!M5</f>
        <v>0.45</v>
      </c>
      <c r="N5" s="6">
        <f>('Input Data Here Only'!N5-'Input Data Here Only'!N6)/'Input Data Here Only'!N5</f>
        <v>0.42066666666666669</v>
      </c>
    </row>
    <row r="6" spans="1:14">
      <c r="A6" s="7" t="s">
        <v>20</v>
      </c>
      <c r="B6" s="8">
        <f>'Input Data Here Only'!B7/'Input Data Here Only'!B5</f>
        <v>7.8947368421052627E-2</v>
      </c>
      <c r="C6" s="8">
        <f>'Input Data Here Only'!C7/'Input Data Here Only'!C5</f>
        <v>8.1818181818181818E-2</v>
      </c>
      <c r="D6" s="8">
        <f>'Input Data Here Only'!D7/'Input Data Here Only'!D5</f>
        <v>7.6923076923076927E-2</v>
      </c>
      <c r="E6" s="8">
        <f>'Input Data Here Only'!E7/'Input Data Here Only'!E5</f>
        <v>8.4000000000000005E-2</v>
      </c>
      <c r="F6" s="8">
        <f>'Input Data Here Only'!F7/'Input Data Here Only'!F5</f>
        <v>8.2608695652173908E-2</v>
      </c>
      <c r="G6" s="8">
        <f>'Input Data Here Only'!G7/'Input Data Here Only'!G5</f>
        <v>8.5000000000000006E-2</v>
      </c>
      <c r="H6" s="8">
        <f>'Input Data Here Only'!H7/'Input Data Here Only'!H5</f>
        <v>8.4210526315789472E-2</v>
      </c>
      <c r="I6" s="8">
        <f>'Input Data Here Only'!I7/'Input Data Here Only'!I5</f>
        <v>9.166666666666666E-2</v>
      </c>
      <c r="J6" s="8">
        <f>'Input Data Here Only'!J7/'Input Data Here Only'!J5</f>
        <v>9.2307692307692313E-2</v>
      </c>
      <c r="K6" s="8">
        <f>'Input Data Here Only'!K7/'Input Data Here Only'!K5</f>
        <v>9.6428571428571433E-2</v>
      </c>
      <c r="L6" s="8">
        <f>'Input Data Here Only'!L7/'Input Data Here Only'!L5</f>
        <v>0.1</v>
      </c>
      <c r="M6" s="8">
        <f>'Input Data Here Only'!M7/'Input Data Here Only'!M5</f>
        <v>0.1</v>
      </c>
      <c r="N6" s="9">
        <f>'Input Data Here Only'!N7/'Input Data Here Only'!N5</f>
        <v>8.8999999999999996E-2</v>
      </c>
    </row>
    <row r="7" spans="1:14">
      <c r="A7" s="4" t="s">
        <v>21</v>
      </c>
      <c r="B7" s="10">
        <f>'Input Data Here Only'!B8/'Input Data Here Only'!B10</f>
        <v>1.8095238095238095</v>
      </c>
      <c r="C7" s="10">
        <f>'Input Data Here Only'!C8/'Input Data Here Only'!C10</f>
        <v>1.7727272727272727</v>
      </c>
      <c r="D7" s="10">
        <f>'Input Data Here Only'!D8/'Input Data Here Only'!D10</f>
        <v>1.8666666666666667</v>
      </c>
      <c r="E7" s="10">
        <f>'Input Data Here Only'!E8/'Input Data Here Only'!E10</f>
        <v>1.9565217391304348</v>
      </c>
      <c r="F7" s="10">
        <f>'Input Data Here Only'!F8/'Input Data Here Only'!F10</f>
        <v>2</v>
      </c>
      <c r="G7" s="10">
        <f>'Input Data Here Only'!G8/'Input Data Here Only'!G10</f>
        <v>2.13953488372093</v>
      </c>
      <c r="H7" s="10">
        <f>'Input Data Here Only'!H8/'Input Data Here Only'!H10</f>
        <v>2.2380952380952381</v>
      </c>
      <c r="I7" s="10">
        <f>'Input Data Here Only'!I8/'Input Data Here Only'!I10</f>
        <v>2.4</v>
      </c>
      <c r="J7" s="10">
        <f>'Input Data Here Only'!J8/'Input Data Here Only'!J10</f>
        <v>2.5128205128205128</v>
      </c>
      <c r="K7" s="10">
        <f>'Input Data Here Only'!K8/'Input Data Here Only'!K10</f>
        <v>2.6315789473684212</v>
      </c>
      <c r="L7" s="10">
        <f>'Input Data Here Only'!L8/'Input Data Here Only'!L10</f>
        <v>2.810810810810811</v>
      </c>
      <c r="M7" s="10">
        <f>'Input Data Here Only'!M8/'Input Data Here Only'!M10</f>
        <v>3.0555555555555554</v>
      </c>
      <c r="N7" s="11">
        <f>'Input Data Here Only'!N8/'Input Data Here Only'!N10</f>
        <v>2.2379032258064515</v>
      </c>
    </row>
    <row r="8" spans="1:14">
      <c r="A8" s="7" t="s">
        <v>22</v>
      </c>
      <c r="B8" s="12">
        <f>('Input Data Here Only'!B8-'Input Data Here Only'!B9)/'Input Data Here Only'!B10</f>
        <v>1.1190476190476191</v>
      </c>
      <c r="C8" s="12">
        <f>('Input Data Here Only'!C8-'Input Data Here Only'!C9)/'Input Data Here Only'!C10</f>
        <v>1.0909090909090908</v>
      </c>
      <c r="D8" s="12">
        <f>('Input Data Here Only'!D8-'Input Data Here Only'!D9)/'Input Data Here Only'!D10</f>
        <v>1.1777777777777778</v>
      </c>
      <c r="E8" s="12">
        <f>('Input Data Here Only'!E8-'Input Data Here Only'!E9)/'Input Data Here Only'!E10</f>
        <v>1.3043478260869565</v>
      </c>
      <c r="F8" s="12">
        <f>('Input Data Here Only'!F8-'Input Data Here Only'!F9)/'Input Data Here Only'!F10</f>
        <v>1.2727272727272727</v>
      </c>
      <c r="G8" s="12">
        <f>('Input Data Here Only'!G8-'Input Data Here Only'!G9)/'Input Data Here Only'!G10</f>
        <v>1.3720930232558139</v>
      </c>
      <c r="H8" s="12">
        <f>('Input Data Here Only'!H8-'Input Data Here Only'!H9)/'Input Data Here Only'!H10</f>
        <v>1.4285714285714286</v>
      </c>
      <c r="I8" s="12">
        <f>('Input Data Here Only'!I8-'Input Data Here Only'!I9)/'Input Data Here Only'!I10</f>
        <v>1.5249999999999999</v>
      </c>
      <c r="J8" s="12">
        <f>('Input Data Here Only'!J8-'Input Data Here Only'!J9)/'Input Data Here Only'!J10</f>
        <v>1.5897435897435896</v>
      </c>
      <c r="K8" s="12">
        <f>('Input Data Here Only'!K8-'Input Data Here Only'!K9)/'Input Data Here Only'!K10</f>
        <v>1.6578947368421053</v>
      </c>
      <c r="L8" s="12">
        <f>('Input Data Here Only'!L8-'Input Data Here Only'!L9)/'Input Data Here Only'!L10</f>
        <v>1.7837837837837838</v>
      </c>
      <c r="M8" s="12">
        <f>('Input Data Here Only'!M8-'Input Data Here Only'!M9)/'Input Data Here Only'!M10</f>
        <v>1.9444444444444444</v>
      </c>
      <c r="N8" s="13">
        <f>('Input Data Here Only'!N8-'Input Data Here Only'!N9)/'Input Data Here Only'!N10</f>
        <v>1.4213709677419355</v>
      </c>
    </row>
    <row r="9" spans="1:14">
      <c r="A9" s="4" t="s">
        <v>23</v>
      </c>
      <c r="B9" s="10">
        <f>'Input Data Here Only'!B11/'Input Data Here Only'!B12</f>
        <v>2.0416666666666665</v>
      </c>
      <c r="C9" s="10">
        <f>'Input Data Here Only'!C11/'Input Data Here Only'!C12</f>
        <v>2.0204081632653059</v>
      </c>
      <c r="D9" s="10">
        <f>'Input Data Here Only'!D11/'Input Data Here Only'!D12</f>
        <v>1.9607843137254901</v>
      </c>
      <c r="E9" s="10">
        <f>'Input Data Here Only'!E11/'Input Data Here Only'!E12</f>
        <v>1.9423076923076923</v>
      </c>
      <c r="F9" s="10">
        <f>'Input Data Here Only'!F11/'Input Data Here Only'!F12</f>
        <v>1.9245283018867925</v>
      </c>
      <c r="G9" s="10">
        <f>'Input Data Here Only'!G11/'Input Data Here Only'!G12</f>
        <v>1.8518518518518519</v>
      </c>
      <c r="H9" s="10">
        <f>'Input Data Here Only'!H11/'Input Data Here Only'!H12</f>
        <v>1.8</v>
      </c>
      <c r="I9" s="10">
        <f>'Input Data Here Only'!I11/'Input Data Here Only'!I12</f>
        <v>1.75</v>
      </c>
      <c r="J9" s="10">
        <f>'Input Data Here Only'!J11/'Input Data Here Only'!J12</f>
        <v>1.6842105263157894</v>
      </c>
      <c r="K9" s="10">
        <f>'Input Data Here Only'!K11/'Input Data Here Only'!K12</f>
        <v>1.6206896551724137</v>
      </c>
      <c r="L9" s="10">
        <f>'Input Data Here Only'!L11/'Input Data Here Only'!L12</f>
        <v>1.5593220338983051</v>
      </c>
      <c r="M9" s="10">
        <f>'Input Data Here Only'!M11/'Input Data Here Only'!M12</f>
        <v>1.5</v>
      </c>
      <c r="N9" s="11">
        <f>'Input Data Here Only'!N11/'Input Data Here Only'!N12</f>
        <v>1.7929447852760736</v>
      </c>
    </row>
    <row r="10" spans="1:14">
      <c r="A10" s="7" t="s">
        <v>24</v>
      </c>
      <c r="B10" s="12">
        <f>'Input Data Here Only'!B6/(('Input Data Here Only'!B14+'Input Data Here Only'!B13)/2)</f>
        <v>4.1454545454545455</v>
      </c>
      <c r="C10" s="12">
        <f>'Input Data Here Only'!C6/(('Input Data Here Only'!C14+'Input Data Here Only'!C13)/2)</f>
        <v>4.4745762711864403</v>
      </c>
      <c r="D10" s="12">
        <f>'Input Data Here Only'!D6/(('Input Data Here Only'!D14+'Input Data Here Only'!D13)/2)</f>
        <v>4.918032786885246</v>
      </c>
      <c r="E10" s="12">
        <f>'Input Data Here Only'!E6/(('Input Data Here Only'!E14+'Input Data Here Only'!E13)/2)</f>
        <v>4.6557377049180326</v>
      </c>
      <c r="F10" s="12">
        <f>'Input Data Here Only'!F6/(('Input Data Here Only'!F14+'Input Data Here Only'!F13)/2)</f>
        <v>4.4516129032258061</v>
      </c>
      <c r="G10" s="12">
        <f>'Input Data Here Only'!G6/(('Input Data Here Only'!G14+'Input Data Here Only'!G13)/2)</f>
        <v>3.8153846153846156</v>
      </c>
      <c r="H10" s="12">
        <f>'Input Data Here Only'!H6/(('Input Data Here Only'!H14+'Input Data Here Only'!H13)/2)</f>
        <v>3.4626865671641789</v>
      </c>
      <c r="I10" s="12">
        <f>'Input Data Here Only'!I6/(('Input Data Here Only'!I14+'Input Data Here Only'!I13)/2)</f>
        <v>4.0579710144927539</v>
      </c>
      <c r="J10" s="12">
        <f>'Input Data Here Only'!J6/(('Input Data Here Only'!J14+'Input Data Here Only'!J13)/2)</f>
        <v>4.169014084507042</v>
      </c>
      <c r="K10" s="12">
        <f>'Input Data Here Only'!K6/(('Input Data Here Only'!K14+'Input Data Here Only'!K13)/2)</f>
        <v>4.3835616438356162</v>
      </c>
      <c r="L10" s="12">
        <f>'Input Data Here Only'!L6/(('Input Data Here Only'!L14+'Input Data Here Only'!L13)/2)</f>
        <v>4.6933333333333334</v>
      </c>
      <c r="M10" s="12">
        <f>'Input Data Here Only'!M6/(('Input Data Here Only'!M14+'Input Data Here Only'!M13)/2)</f>
        <v>5.0769230769230766</v>
      </c>
      <c r="N10" s="13">
        <f>'Input Data Here Only'!N6/(('Input Data Here Only'!N14+'Input Data Here Only'!N13)/2)</f>
        <v>4.3668341708542711</v>
      </c>
    </row>
    <row r="11" spans="1:14">
      <c r="A11" s="4" t="s">
        <v>25</v>
      </c>
      <c r="B11" s="10">
        <f>('Input Data Here Only'!B13+'Input Data Here Only'!B14)/2</f>
        <v>137500</v>
      </c>
      <c r="C11" s="10">
        <f>('Input Data Here Only'!C13+'Input Data Here Only'!C14)/2</f>
        <v>147500</v>
      </c>
      <c r="D11" s="10">
        <f>('Input Data Here Only'!D13+'Input Data Here Only'!D14)/2</f>
        <v>152500</v>
      </c>
      <c r="E11" s="10">
        <f>('Input Data Here Only'!E13+'Input Data Here Only'!E14)/2</f>
        <v>152500</v>
      </c>
      <c r="F11" s="10">
        <f>('Input Data Here Only'!F13+'Input Data Here Only'!F14)/2</f>
        <v>155000</v>
      </c>
      <c r="G11" s="10">
        <f>('Input Data Here Only'!G13+'Input Data Here Only'!G14)/2</f>
        <v>162500</v>
      </c>
      <c r="H11" s="10">
        <f>('Input Data Here Only'!H13+'Input Data Here Only'!H14)/2</f>
        <v>167500</v>
      </c>
      <c r="I11" s="10">
        <f>('Input Data Here Only'!I13+'Input Data Here Only'!I14)/2</f>
        <v>172500</v>
      </c>
      <c r="J11" s="10">
        <f>('Input Data Here Only'!J13+'Input Data Here Only'!J14)/2</f>
        <v>177500</v>
      </c>
      <c r="K11" s="10">
        <f>('Input Data Here Only'!K13+'Input Data Here Only'!K14)/2</f>
        <v>182500</v>
      </c>
      <c r="L11" s="10">
        <f>('Input Data Here Only'!L13+'Input Data Here Only'!L14)/2</f>
        <v>187500</v>
      </c>
      <c r="M11" s="10">
        <f>('Input Data Here Only'!M13+'Input Data Here Only'!M14)/2</f>
        <v>195000</v>
      </c>
      <c r="N11" s="11">
        <f>('Input Data Here Only'!N13+'Input Data Here Only'!N14)/2</f>
        <v>1990000</v>
      </c>
    </row>
    <row r="12" spans="1:14">
      <c r="A12" s="7" t="s">
        <v>26</v>
      </c>
      <c r="B12" s="12">
        <f>(B11/'Input Data Here Only'!B6)*365</f>
        <v>88.048245614035082</v>
      </c>
      <c r="C12" s="12">
        <f>(C11/'Input Data Here Only'!C6)*365</f>
        <v>81.571969696969688</v>
      </c>
      <c r="D12" s="12">
        <f>(D11/'Input Data Here Only'!D6)*365</f>
        <v>74.216666666666669</v>
      </c>
      <c r="E12" s="12">
        <f>(E11/'Input Data Here Only'!E6)*365</f>
        <v>78.397887323943664</v>
      </c>
      <c r="F12" s="12">
        <f>(F11/'Input Data Here Only'!F6)*365</f>
        <v>81.992753623188406</v>
      </c>
      <c r="G12" s="12">
        <f>(G11/'Input Data Here Only'!G6)*365</f>
        <v>95.665322580645153</v>
      </c>
      <c r="H12" s="12">
        <f>(H11/'Input Data Here Only'!H6)*365</f>
        <v>105.40948275862068</v>
      </c>
      <c r="I12" s="12">
        <f>(I11/'Input Data Here Only'!I6)*365</f>
        <v>89.946428571428569</v>
      </c>
      <c r="J12" s="12">
        <f>(J11/'Input Data Here Only'!J6)*365</f>
        <v>87.550675675675677</v>
      </c>
      <c r="K12" s="12">
        <f>(K11/'Input Data Here Only'!K6)*365</f>
        <v>83.265625</v>
      </c>
      <c r="L12" s="12">
        <f>(L11/'Input Data Here Only'!L6)*365</f>
        <v>77.76988636363636</v>
      </c>
      <c r="M12" s="12">
        <f>(M11/'Input Data Here Only'!M6)*365</f>
        <v>71.893939393939391</v>
      </c>
      <c r="N12" s="13">
        <f>(N11/'Input Data Here Only'!N6)*365</f>
        <v>83.58457997698504</v>
      </c>
    </row>
    <row r="13" spans="1:14">
      <c r="A13" s="4" t="s">
        <v>27</v>
      </c>
      <c r="B13" s="10">
        <f>('Input Data Here Only'!B15/'Input Data Here Only'!B16)*365</f>
        <v>34.578947368421055</v>
      </c>
      <c r="C13" s="10">
        <f>('Input Data Here Only'!C15/'Input Data Here Only'!C16)*365</f>
        <v>31.522727272727273</v>
      </c>
      <c r="D13" s="10">
        <f>('Input Data Here Only'!D15/'Input Data Here Only'!D16)*365</f>
        <v>28.07692307692308</v>
      </c>
      <c r="E13" s="10">
        <f>('Input Data Here Only'!E15/'Input Data Here Only'!E16)*365</f>
        <v>30.66</v>
      </c>
      <c r="F13" s="10">
        <f>('Input Data Here Only'!F15/'Input Data Here Only'!F16)*365</f>
        <v>31.739130434782609</v>
      </c>
      <c r="G13" s="10">
        <f>('Input Data Here Only'!G15/'Input Data Here Only'!G16)*365</f>
        <v>34.674999999999997</v>
      </c>
      <c r="H13" s="10">
        <f>('Input Data Here Only'!H15/'Input Data Here Only'!H16)*365</f>
        <v>34.578947368421055</v>
      </c>
      <c r="I13" s="10">
        <f>('Input Data Here Only'!I15/'Input Data Here Only'!I16)*365</f>
        <v>25.854166666666664</v>
      </c>
      <c r="J13" s="10">
        <f>('Input Data Here Only'!J15/'Input Data Here Only'!J16)*365</f>
        <v>22.461538461538463</v>
      </c>
      <c r="K13" s="10">
        <f>('Input Data Here Only'!K15/'Input Data Here Only'!K16)*365</f>
        <v>19.553571428571427</v>
      </c>
      <c r="L13" s="10">
        <f>('Input Data Here Only'!L15/'Input Data Here Only'!L16)*365</f>
        <v>15.968749999999998</v>
      </c>
      <c r="M13" s="10">
        <f>('Input Data Here Only'!M15/'Input Data Here Only'!M16)*365</f>
        <v>13.180555555555554</v>
      </c>
      <c r="N13" s="11">
        <f>('Input Data Here Only'!N15/'Input Data Here Only'!N16)*365</f>
        <v>25.55</v>
      </c>
    </row>
    <row r="14" spans="1:14">
      <c r="A14" s="7" t="s">
        <v>28</v>
      </c>
      <c r="B14" s="12">
        <f>('Input Data Here Only'!B17/'Input Data Here Only'!B6)*365</f>
        <v>54.429824561403507</v>
      </c>
      <c r="C14" s="12">
        <f>('Input Data Here Only'!C17/'Input Data Here Only'!C6)*365</f>
        <v>48.11363636363636</v>
      </c>
      <c r="D14" s="12">
        <f>('Input Data Here Only'!D17/'Input Data Here Only'!D6)*365</f>
        <v>43.8</v>
      </c>
      <c r="E14" s="12">
        <f>('Input Data Here Only'!E17/'Input Data Here Only'!E6)*365</f>
        <v>45.239436619718312</v>
      </c>
      <c r="F14" s="12">
        <f>('Input Data Here Only'!F17/'Input Data Here Only'!F6)*365</f>
        <v>47.079710144927532</v>
      </c>
      <c r="G14" s="12">
        <f>('Input Data Here Only'!G17/'Input Data Here Only'!G6)*365</f>
        <v>51.217741935483872</v>
      </c>
      <c r="H14" s="12">
        <f>('Input Data Here Only'!H17/'Input Data Here Only'!H6)*365</f>
        <v>53.491379310344826</v>
      </c>
      <c r="I14" s="12">
        <f>('Input Data Here Only'!I17/'Input Data Here Only'!I6)*365</f>
        <v>43.8</v>
      </c>
      <c r="J14" s="12">
        <f>('Input Data Here Only'!J17/'Input Data Here Only'!J6)*365</f>
        <v>40.939189189189193</v>
      </c>
      <c r="K14" s="12">
        <f>('Input Data Here Only'!K17/'Input Data Here Only'!K6)*365</f>
        <v>37.412499999999994</v>
      </c>
      <c r="L14" s="12">
        <f>('Input Data Here Only'!L17/'Input Data Here Only'!L6)*365</f>
        <v>33.18181818181818</v>
      </c>
      <c r="M14" s="12">
        <f>('Input Data Here Only'!M17/'Input Data Here Only'!M6)*365</f>
        <v>28.757575757575754</v>
      </c>
      <c r="N14" s="13">
        <f>('Input Data Here Only'!N17/'Input Data Here Only'!N6)*365</f>
        <v>42.758342922899885</v>
      </c>
    </row>
    <row r="15" spans="1:14">
      <c r="A15" s="4" t="s">
        <v>29</v>
      </c>
      <c r="B15" s="10">
        <f t="shared" ref="B15:N15" si="0">B13+B12-B14</f>
        <v>68.19736842105263</v>
      </c>
      <c r="C15" s="10">
        <f t="shared" si="0"/>
        <v>64.981060606060609</v>
      </c>
      <c r="D15" s="10">
        <f t="shared" si="0"/>
        <v>58.493589743589752</v>
      </c>
      <c r="E15" s="10">
        <f t="shared" si="0"/>
        <v>63.818450704225349</v>
      </c>
      <c r="F15" s="10">
        <f t="shared" si="0"/>
        <v>66.652173913043484</v>
      </c>
      <c r="G15" s="10">
        <f t="shared" si="0"/>
        <v>79.122580645161264</v>
      </c>
      <c r="H15" s="10">
        <f t="shared" si="0"/>
        <v>86.497050816696913</v>
      </c>
      <c r="I15" s="10">
        <f t="shared" si="0"/>
        <v>72.000595238095244</v>
      </c>
      <c r="J15" s="10">
        <f t="shared" si="0"/>
        <v>69.073024948024951</v>
      </c>
      <c r="K15" s="10">
        <f t="shared" si="0"/>
        <v>65.406696428571436</v>
      </c>
      <c r="L15" s="10">
        <f t="shared" si="0"/>
        <v>60.55681818181818</v>
      </c>
      <c r="M15" s="10">
        <f t="shared" si="0"/>
        <v>56.316919191919197</v>
      </c>
      <c r="N15" s="11">
        <f t="shared" si="0"/>
        <v>66.376237054085152</v>
      </c>
    </row>
    <row r="16" spans="1:14">
      <c r="A16" s="14" t="s">
        <v>30</v>
      </c>
      <c r="B16" s="15">
        <f>'Input Data Here Only'!B18/'Input Data Here Only'!B19</f>
        <v>1.375</v>
      </c>
      <c r="C16" s="15">
        <f>'Input Data Here Only'!C18/'Input Data Here Only'!C19</f>
        <v>1.4375</v>
      </c>
      <c r="D16" s="15">
        <f>'Input Data Here Only'!D18/'Input Data Here Only'!D19</f>
        <v>1.5</v>
      </c>
      <c r="E16" s="15">
        <f>'Input Data Here Only'!E18/'Input Data Here Only'!E19</f>
        <v>1.5625</v>
      </c>
      <c r="F16" s="15">
        <f>'Input Data Here Only'!F18/'Input Data Here Only'!F19</f>
        <v>1.5</v>
      </c>
      <c r="G16" s="15">
        <f>'Input Data Here Only'!G18/'Input Data Here Only'!G19</f>
        <v>1.4750000000000001</v>
      </c>
      <c r="H16" s="15">
        <f>'Input Data Here Only'!H18/'Input Data Here Only'!H19</f>
        <v>1.45</v>
      </c>
      <c r="I16" s="15">
        <f>'Input Data Here Only'!I18/'Input Data Here Only'!I19</f>
        <v>1.5625</v>
      </c>
      <c r="J16" s="15">
        <f>'Input Data Here Only'!J18/'Input Data Here Only'!J19</f>
        <v>1.625</v>
      </c>
      <c r="K16" s="15">
        <f>'Input Data Here Only'!K18/'Input Data Here Only'!K19</f>
        <v>1.6875</v>
      </c>
      <c r="L16" s="15">
        <f>'Input Data Here Only'!L18/'Input Data Here Only'!L19</f>
        <v>1.8125</v>
      </c>
      <c r="M16" s="15">
        <f>'Input Data Here Only'!M18/'Input Data Here Only'!M19</f>
        <v>1.9375</v>
      </c>
      <c r="N16" s="16">
        <f>'Input Data Here Only'!N18/'Input Data Here Only'!N19</f>
        <v>1.5770833333333334</v>
      </c>
    </row>
  </sheetData>
  <sheetProtection sheet="1" objects="1" scenarios="1"/>
  <dataValidations count="1">
    <dataValidation type="custom" allowBlank="1" showDropDown="1" sqref="B5:B16" xr:uid="{00000000-0002-0000-0100-000000000000}">
      <formula1>AND(ISNUMBER(B5),(NOT(OR(NOT(ISERROR(DATEVALUE(B5))), AND(ISNUMBER(B5), LEFT(CELL("format", B5))="D")))))</formula1>
    </dataValidation>
  </dataValidations>
  <pageMargins left="0" right="0" top="0" bottom="0" header="0" footer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9"/>
  <sheetViews>
    <sheetView tabSelected="1" workbookViewId="0">
      <selection activeCell="B23" sqref="B23"/>
    </sheetView>
  </sheetViews>
  <sheetFormatPr defaultColWidth="12.5703125" defaultRowHeight="15.75" customHeight="1"/>
  <cols>
    <col min="1" max="1" width="21.5703125" customWidth="1"/>
    <col min="2" max="2" width="15.7109375" customWidth="1"/>
    <col min="4" max="4" width="12.7109375" customWidth="1"/>
    <col min="6" max="6" width="12.85546875" customWidth="1"/>
    <col min="9" max="9" width="12.7109375" customWidth="1"/>
  </cols>
  <sheetData>
    <row r="1" spans="1:14">
      <c r="A1" s="3" t="s">
        <v>31</v>
      </c>
    </row>
    <row r="2" spans="1:14">
      <c r="A2" s="3" t="s">
        <v>32</v>
      </c>
    </row>
    <row r="4" spans="1:14" s="25" customFormat="1">
      <c r="A4" s="29" t="s">
        <v>33</v>
      </c>
      <c r="B4" s="23" t="s">
        <v>6</v>
      </c>
      <c r="C4" s="23" t="s">
        <v>7</v>
      </c>
      <c r="D4" s="23" t="s">
        <v>8</v>
      </c>
      <c r="E4" s="23" t="s">
        <v>9</v>
      </c>
      <c r="F4" s="23" t="s">
        <v>10</v>
      </c>
      <c r="G4" s="23" t="s">
        <v>11</v>
      </c>
      <c r="H4" s="23" t="s">
        <v>12</v>
      </c>
      <c r="I4" s="23" t="s">
        <v>13</v>
      </c>
      <c r="J4" s="23" t="s">
        <v>14</v>
      </c>
      <c r="K4" s="23" t="s">
        <v>15</v>
      </c>
      <c r="L4" s="23" t="s">
        <v>16</v>
      </c>
      <c r="M4" s="23" t="s">
        <v>17</v>
      </c>
      <c r="N4" s="24" t="s">
        <v>18</v>
      </c>
    </row>
    <row r="5" spans="1:14" ht="12.75">
      <c r="A5" s="26" t="s">
        <v>34</v>
      </c>
      <c r="B5" s="27">
        <v>950000</v>
      </c>
      <c r="C5" s="17">
        <v>1100000</v>
      </c>
      <c r="D5" s="17">
        <v>1300000</v>
      </c>
      <c r="E5" s="17">
        <v>1250000</v>
      </c>
      <c r="F5" s="17">
        <v>1150000</v>
      </c>
      <c r="G5" s="17">
        <v>1000000</v>
      </c>
      <c r="H5" s="17">
        <v>950000</v>
      </c>
      <c r="I5" s="17">
        <v>1200000</v>
      </c>
      <c r="J5" s="17">
        <v>1300000</v>
      </c>
      <c r="K5" s="17">
        <v>1400000</v>
      </c>
      <c r="L5" s="17">
        <v>1600000</v>
      </c>
      <c r="M5" s="17">
        <v>1800000</v>
      </c>
      <c r="N5" s="18">
        <f t="shared" ref="N5:N19" si="0">SUM(B5:M5)</f>
        <v>15000000</v>
      </c>
    </row>
    <row r="6" spans="1:14" ht="12.75">
      <c r="A6" s="26" t="s">
        <v>35</v>
      </c>
      <c r="B6" s="27">
        <v>570000</v>
      </c>
      <c r="C6" s="17">
        <v>660000</v>
      </c>
      <c r="D6" s="17">
        <v>750000</v>
      </c>
      <c r="E6" s="17">
        <v>710000</v>
      </c>
      <c r="F6" s="17">
        <v>690000</v>
      </c>
      <c r="G6" s="17">
        <v>620000</v>
      </c>
      <c r="H6" s="17">
        <v>580000</v>
      </c>
      <c r="I6" s="17">
        <v>700000</v>
      </c>
      <c r="J6" s="17">
        <v>740000</v>
      </c>
      <c r="K6" s="17">
        <v>800000</v>
      </c>
      <c r="L6" s="17">
        <v>880000</v>
      </c>
      <c r="M6" s="17">
        <v>990000</v>
      </c>
      <c r="N6" s="19">
        <f t="shared" si="0"/>
        <v>8690000</v>
      </c>
    </row>
    <row r="7" spans="1:14" ht="12.75">
      <c r="A7" s="26" t="s">
        <v>36</v>
      </c>
      <c r="B7" s="27">
        <v>75000</v>
      </c>
      <c r="C7" s="17">
        <v>90000</v>
      </c>
      <c r="D7" s="17">
        <v>100000</v>
      </c>
      <c r="E7" s="17">
        <v>105000</v>
      </c>
      <c r="F7" s="17">
        <v>95000</v>
      </c>
      <c r="G7" s="17">
        <v>85000</v>
      </c>
      <c r="H7" s="17">
        <v>80000</v>
      </c>
      <c r="I7" s="17">
        <v>110000</v>
      </c>
      <c r="J7" s="17">
        <v>120000</v>
      </c>
      <c r="K7" s="17">
        <v>135000</v>
      </c>
      <c r="L7" s="17">
        <v>160000</v>
      </c>
      <c r="M7" s="17">
        <v>180000</v>
      </c>
      <c r="N7" s="18">
        <f t="shared" si="0"/>
        <v>1335000</v>
      </c>
    </row>
    <row r="8" spans="1:14" ht="12.75">
      <c r="A8" s="26" t="s">
        <v>37</v>
      </c>
      <c r="B8" s="27">
        <v>380000</v>
      </c>
      <c r="C8" s="17">
        <v>390000</v>
      </c>
      <c r="D8" s="17">
        <v>420000</v>
      </c>
      <c r="E8" s="17">
        <v>450000</v>
      </c>
      <c r="F8" s="17">
        <v>440000</v>
      </c>
      <c r="G8" s="17">
        <v>460000</v>
      </c>
      <c r="H8" s="17">
        <v>470000</v>
      </c>
      <c r="I8" s="17">
        <v>480000</v>
      </c>
      <c r="J8" s="17">
        <v>490000</v>
      </c>
      <c r="K8" s="17">
        <v>500000</v>
      </c>
      <c r="L8" s="17">
        <v>520000</v>
      </c>
      <c r="M8" s="17">
        <v>550000</v>
      </c>
      <c r="N8" s="19">
        <f t="shared" si="0"/>
        <v>5550000</v>
      </c>
    </row>
    <row r="9" spans="1:14" ht="12.75">
      <c r="A9" s="26" t="s">
        <v>38</v>
      </c>
      <c r="B9" s="27">
        <v>145000</v>
      </c>
      <c r="C9" s="17">
        <v>150000</v>
      </c>
      <c r="D9" s="17">
        <v>155000</v>
      </c>
      <c r="E9" s="17">
        <v>150000</v>
      </c>
      <c r="F9" s="17">
        <v>160000</v>
      </c>
      <c r="G9" s="17">
        <v>165000</v>
      </c>
      <c r="H9" s="17">
        <v>170000</v>
      </c>
      <c r="I9" s="17">
        <v>175000</v>
      </c>
      <c r="J9" s="17">
        <v>180000</v>
      </c>
      <c r="K9" s="17">
        <v>185000</v>
      </c>
      <c r="L9" s="17">
        <v>190000</v>
      </c>
      <c r="M9" s="17">
        <v>200000</v>
      </c>
      <c r="N9" s="18">
        <f t="shared" si="0"/>
        <v>2025000</v>
      </c>
    </row>
    <row r="10" spans="1:14" ht="12.75">
      <c r="A10" s="26" t="s">
        <v>39</v>
      </c>
      <c r="B10" s="27">
        <v>210000</v>
      </c>
      <c r="C10" s="17">
        <v>220000</v>
      </c>
      <c r="D10" s="17">
        <v>225000</v>
      </c>
      <c r="E10" s="17">
        <v>230000</v>
      </c>
      <c r="F10" s="17">
        <v>220000</v>
      </c>
      <c r="G10" s="17">
        <v>215000</v>
      </c>
      <c r="H10" s="17">
        <v>210000</v>
      </c>
      <c r="I10" s="17">
        <v>200000</v>
      </c>
      <c r="J10" s="17">
        <v>195000</v>
      </c>
      <c r="K10" s="17">
        <v>190000</v>
      </c>
      <c r="L10" s="17">
        <v>185000</v>
      </c>
      <c r="M10" s="17">
        <v>180000</v>
      </c>
      <c r="N10" s="19">
        <f t="shared" si="0"/>
        <v>2480000</v>
      </c>
    </row>
    <row r="11" spans="1:14" ht="12.75">
      <c r="A11" s="26" t="s">
        <v>40</v>
      </c>
      <c r="B11" s="27">
        <v>490000</v>
      </c>
      <c r="C11" s="17">
        <v>495000</v>
      </c>
      <c r="D11" s="17">
        <v>500000</v>
      </c>
      <c r="E11" s="17">
        <v>505000</v>
      </c>
      <c r="F11" s="17">
        <v>510000</v>
      </c>
      <c r="G11" s="17">
        <v>500000</v>
      </c>
      <c r="H11" s="17">
        <v>495000</v>
      </c>
      <c r="I11" s="17">
        <v>490000</v>
      </c>
      <c r="J11" s="17">
        <v>480000</v>
      </c>
      <c r="K11" s="17">
        <v>470000</v>
      </c>
      <c r="L11" s="17">
        <v>460000</v>
      </c>
      <c r="M11" s="17">
        <v>450000</v>
      </c>
      <c r="N11" s="18">
        <f t="shared" si="0"/>
        <v>5845000</v>
      </c>
    </row>
    <row r="12" spans="1:14" ht="12.75">
      <c r="A12" s="26" t="s">
        <v>41</v>
      </c>
      <c r="B12" s="27">
        <v>240000</v>
      </c>
      <c r="C12" s="17">
        <v>245000</v>
      </c>
      <c r="D12" s="17">
        <v>255000</v>
      </c>
      <c r="E12" s="17">
        <v>260000</v>
      </c>
      <c r="F12" s="17">
        <v>265000</v>
      </c>
      <c r="G12" s="17">
        <v>270000</v>
      </c>
      <c r="H12" s="17">
        <v>275000</v>
      </c>
      <c r="I12" s="17">
        <v>280000</v>
      </c>
      <c r="J12" s="17">
        <v>285000</v>
      </c>
      <c r="K12" s="17">
        <v>290000</v>
      </c>
      <c r="L12" s="17">
        <v>295000</v>
      </c>
      <c r="M12" s="17">
        <v>300000</v>
      </c>
      <c r="N12" s="19">
        <f t="shared" si="0"/>
        <v>3260000</v>
      </c>
    </row>
    <row r="13" spans="1:14" ht="12.75">
      <c r="A13" s="26" t="s">
        <v>42</v>
      </c>
      <c r="B13" s="27">
        <v>130000</v>
      </c>
      <c r="C13" s="17">
        <v>145000</v>
      </c>
      <c r="D13" s="17">
        <v>150000</v>
      </c>
      <c r="E13" s="17">
        <v>155000</v>
      </c>
      <c r="F13" s="17">
        <v>150000</v>
      </c>
      <c r="G13" s="17">
        <v>160000</v>
      </c>
      <c r="H13" s="17">
        <v>165000</v>
      </c>
      <c r="I13" s="17">
        <v>170000</v>
      </c>
      <c r="J13" s="17">
        <v>175000</v>
      </c>
      <c r="K13" s="17">
        <v>180000</v>
      </c>
      <c r="L13" s="17">
        <v>185000</v>
      </c>
      <c r="M13" s="17">
        <v>190000</v>
      </c>
      <c r="N13" s="18">
        <f t="shared" si="0"/>
        <v>1955000</v>
      </c>
    </row>
    <row r="14" spans="1:14" ht="12.75">
      <c r="A14" s="26" t="s">
        <v>43</v>
      </c>
      <c r="B14" s="27">
        <v>145000</v>
      </c>
      <c r="C14" s="17">
        <v>150000</v>
      </c>
      <c r="D14" s="17">
        <v>155000</v>
      </c>
      <c r="E14" s="17">
        <v>150000</v>
      </c>
      <c r="F14" s="17">
        <v>160000</v>
      </c>
      <c r="G14" s="17">
        <v>165000</v>
      </c>
      <c r="H14" s="17">
        <v>170000</v>
      </c>
      <c r="I14" s="17">
        <v>175000</v>
      </c>
      <c r="J14" s="17">
        <v>180000</v>
      </c>
      <c r="K14" s="17">
        <v>185000</v>
      </c>
      <c r="L14" s="17">
        <v>190000</v>
      </c>
      <c r="M14" s="17">
        <v>200000</v>
      </c>
      <c r="N14" s="19">
        <f t="shared" si="0"/>
        <v>2025000</v>
      </c>
    </row>
    <row r="15" spans="1:14" ht="12.75">
      <c r="A15" s="26" t="s">
        <v>44</v>
      </c>
      <c r="B15" s="27">
        <v>90000</v>
      </c>
      <c r="C15" s="17">
        <v>95000</v>
      </c>
      <c r="D15" s="17">
        <v>100000</v>
      </c>
      <c r="E15" s="17">
        <v>105000</v>
      </c>
      <c r="F15" s="17">
        <v>100000</v>
      </c>
      <c r="G15" s="17">
        <v>95000</v>
      </c>
      <c r="H15" s="17">
        <v>90000</v>
      </c>
      <c r="I15" s="17">
        <v>85000</v>
      </c>
      <c r="J15" s="17">
        <v>80000</v>
      </c>
      <c r="K15" s="17">
        <v>75000</v>
      </c>
      <c r="L15" s="17">
        <v>70000</v>
      </c>
      <c r="M15" s="17">
        <v>65000</v>
      </c>
      <c r="N15" s="18">
        <f t="shared" si="0"/>
        <v>1050000</v>
      </c>
    </row>
    <row r="16" spans="1:14" ht="12.75">
      <c r="A16" s="26" t="s">
        <v>45</v>
      </c>
      <c r="B16" s="27">
        <v>950000</v>
      </c>
      <c r="C16" s="17">
        <v>1100000</v>
      </c>
      <c r="D16" s="17">
        <v>1300000</v>
      </c>
      <c r="E16" s="17">
        <v>1250000</v>
      </c>
      <c r="F16" s="17">
        <v>1150000</v>
      </c>
      <c r="G16" s="17">
        <v>1000000</v>
      </c>
      <c r="H16" s="17">
        <v>950000</v>
      </c>
      <c r="I16" s="17">
        <v>1200000</v>
      </c>
      <c r="J16" s="17">
        <v>1300000</v>
      </c>
      <c r="K16" s="17">
        <v>1400000</v>
      </c>
      <c r="L16" s="17">
        <v>1600000</v>
      </c>
      <c r="M16" s="17">
        <v>1800000</v>
      </c>
      <c r="N16" s="19">
        <f t="shared" si="0"/>
        <v>15000000</v>
      </c>
    </row>
    <row r="17" spans="1:14" ht="12.75">
      <c r="A17" s="26" t="s">
        <v>46</v>
      </c>
      <c r="B17" s="27">
        <v>85000</v>
      </c>
      <c r="C17" s="17">
        <v>87000</v>
      </c>
      <c r="D17" s="17">
        <v>90000</v>
      </c>
      <c r="E17" s="17">
        <v>88000</v>
      </c>
      <c r="F17" s="17">
        <v>89000</v>
      </c>
      <c r="G17" s="17">
        <v>87000</v>
      </c>
      <c r="H17" s="17">
        <v>85000</v>
      </c>
      <c r="I17" s="17">
        <v>84000</v>
      </c>
      <c r="J17" s="17">
        <v>83000</v>
      </c>
      <c r="K17" s="17">
        <v>82000</v>
      </c>
      <c r="L17" s="17">
        <v>80000</v>
      </c>
      <c r="M17" s="17">
        <v>78000</v>
      </c>
      <c r="N17" s="18">
        <f t="shared" si="0"/>
        <v>1018000</v>
      </c>
    </row>
    <row r="18" spans="1:14" ht="12.75">
      <c r="A18" s="26" t="s">
        <v>47</v>
      </c>
      <c r="B18" s="27">
        <v>110000</v>
      </c>
      <c r="C18" s="17">
        <v>115000</v>
      </c>
      <c r="D18" s="17">
        <v>120000</v>
      </c>
      <c r="E18" s="17">
        <v>125000</v>
      </c>
      <c r="F18" s="17">
        <v>120000</v>
      </c>
      <c r="G18" s="17">
        <v>118000</v>
      </c>
      <c r="H18" s="17">
        <v>116000</v>
      </c>
      <c r="I18" s="17">
        <v>125000</v>
      </c>
      <c r="J18" s="17">
        <v>130000</v>
      </c>
      <c r="K18" s="17">
        <v>135000</v>
      </c>
      <c r="L18" s="17">
        <v>145000</v>
      </c>
      <c r="M18" s="17">
        <v>155000</v>
      </c>
      <c r="N18" s="19">
        <f t="shared" si="0"/>
        <v>1514000</v>
      </c>
    </row>
    <row r="19" spans="1:14" ht="12.75">
      <c r="A19" s="26" t="s">
        <v>48</v>
      </c>
      <c r="B19" s="28">
        <v>80000</v>
      </c>
      <c r="C19" s="20">
        <v>80000</v>
      </c>
      <c r="D19" s="20">
        <v>80000</v>
      </c>
      <c r="E19" s="20">
        <v>80000</v>
      </c>
      <c r="F19" s="20">
        <v>80000</v>
      </c>
      <c r="G19" s="20">
        <v>80000</v>
      </c>
      <c r="H19" s="20">
        <v>80000</v>
      </c>
      <c r="I19" s="20">
        <v>80000</v>
      </c>
      <c r="J19" s="20">
        <v>80000</v>
      </c>
      <c r="K19" s="20">
        <v>80000</v>
      </c>
      <c r="L19" s="20">
        <v>80000</v>
      </c>
      <c r="M19" s="20">
        <v>80000</v>
      </c>
      <c r="N19" s="21">
        <f t="shared" si="0"/>
        <v>960000</v>
      </c>
    </row>
  </sheetData>
  <dataValidations count="1">
    <dataValidation type="custom" allowBlank="1" showDropDown="1" sqref="B5:B19" xr:uid="{00000000-0002-0000-0200-000000000000}">
      <formula1>AND(ISNUMBER(B5),(NOT(OR(NOT(ISERROR(DATEVALUE(B5))), AND(ISNUMBER(B5), LEFT(CELL("format", B5))="D")))))</formula1>
    </dataValidation>
  </dataValidations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5EA05B-E00F-40B8-97AE-6E17912AF61C}"/>
</file>

<file path=customXml/itemProps2.xml><?xml version="1.0" encoding="utf-8"?>
<ds:datastoreItem xmlns:ds="http://schemas.openxmlformats.org/officeDocument/2006/customXml" ds:itemID="{F4DB8E97-12F6-4DF1-AE67-5FF71887630A}"/>
</file>

<file path=customXml/itemProps3.xml><?xml version="1.0" encoding="utf-8"?>
<ds:datastoreItem xmlns:ds="http://schemas.openxmlformats.org/officeDocument/2006/customXml" ds:itemID="{BE7EE60F-64D1-403F-ABAA-324FEFFC04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2025-06-23T15:30:15Z</dcterms:created>
  <dcterms:modified xsi:type="dcterms:W3CDTF">2026-03-19T17:32:31Z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